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a19e106467af06e/Documents/My Web Sites/wanichan.com/office365/mac/excel/2019/sample/"/>
    </mc:Choice>
  </mc:AlternateContent>
  <xr:revisionPtr revIDLastSave="241" documentId="8_{66C1D51D-129F-784B-8A57-27BCD85A9C32}" xr6:coauthVersionLast="45" xr6:coauthVersionMax="45" xr10:uidLastSave="{6DA07F69-57AF-664A-A29C-1BB5E197997C}"/>
  <bookViews>
    <workbookView xWindow="0" yWindow="2860" windowWidth="16400" windowHeight="15140" firstSheet="5" activeTab="7" xr2:uid="{74E80DE5-252B-1843-A5DB-5889AD55172A}"/>
  </bookViews>
  <sheets>
    <sheet name="COUNTIF" sheetId="1" r:id="rId1"/>
    <sheet name="MAXIFS" sheetId="2" r:id="rId2"/>
    <sheet name="MINIFS" sheetId="3" r:id="rId3"/>
    <sheet name="HLOOKUP" sheetId="4" r:id="rId4"/>
    <sheet name="LOOKUP" sheetId="5" r:id="rId5"/>
    <sheet name="縦横検索" sheetId="8" r:id="rId6"/>
    <sheet name="WEEKDAY" sheetId="9" r:id="rId7"/>
    <sheet name="NETWORKDAYS" sheetId="10" r:id="rId8"/>
    <sheet name="祝日一覧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" i="10" l="1"/>
  <c r="A14" i="11"/>
  <c r="A12" i="11"/>
  <c r="A16" i="11"/>
  <c r="A15" i="11"/>
  <c r="A18" i="11"/>
  <c r="A17" i="11"/>
  <c r="A13" i="11"/>
  <c r="A7" i="11"/>
  <c r="A11" i="11"/>
  <c r="A10" i="11"/>
  <c r="A9" i="11"/>
  <c r="A8" i="11"/>
  <c r="A6" i="11"/>
  <c r="A5" i="11"/>
  <c r="A4" i="11"/>
  <c r="A3" i="11"/>
  <c r="B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" i="10"/>
  <c r="C13" i="9" l="1"/>
  <c r="D11" i="9"/>
  <c r="D3" i="9"/>
  <c r="D4" i="9"/>
  <c r="D5" i="9"/>
  <c r="D6" i="9"/>
  <c r="D7" i="9"/>
  <c r="D8" i="9"/>
  <c r="D9" i="9"/>
  <c r="D10" i="9"/>
  <c r="D2" i="9"/>
  <c r="B3" i="9"/>
  <c r="B4" i="9"/>
  <c r="B5" i="9"/>
  <c r="B6" i="9"/>
  <c r="B7" i="9"/>
  <c r="B8" i="9"/>
  <c r="B9" i="9"/>
  <c r="B10" i="9"/>
  <c r="B11" i="9"/>
  <c r="B2" i="9"/>
  <c r="L3" i="5" l="1"/>
  <c r="L4" i="5"/>
  <c r="L5" i="5"/>
  <c r="L6" i="5"/>
  <c r="L7" i="5"/>
  <c r="L8" i="5"/>
  <c r="L9" i="5"/>
  <c r="L10" i="5"/>
  <c r="L11" i="5"/>
  <c r="L12" i="5"/>
  <c r="L13" i="5"/>
  <c r="L14" i="5"/>
  <c r="L15" i="5"/>
  <c r="L2" i="5"/>
  <c r="H16" i="5" l="1"/>
  <c r="G16" i="5"/>
  <c r="F16" i="5"/>
  <c r="E16" i="5"/>
  <c r="D16" i="5"/>
  <c r="J16" i="5" s="1"/>
  <c r="J15" i="5"/>
  <c r="I15" i="5"/>
  <c r="J14" i="5"/>
  <c r="I14" i="5"/>
  <c r="J13" i="5"/>
  <c r="I13" i="5"/>
  <c r="J12" i="5"/>
  <c r="I12" i="5"/>
  <c r="J11" i="5"/>
  <c r="I11" i="5"/>
  <c r="J10" i="5"/>
  <c r="I10" i="5"/>
  <c r="J9" i="5"/>
  <c r="I9" i="5"/>
  <c r="J8" i="5"/>
  <c r="I8" i="5"/>
  <c r="J7" i="5"/>
  <c r="I7" i="5"/>
  <c r="J6" i="5"/>
  <c r="I6" i="5"/>
  <c r="J5" i="5"/>
  <c r="I5" i="5"/>
  <c r="J4" i="5"/>
  <c r="I4" i="5"/>
  <c r="J3" i="5"/>
  <c r="I3" i="5"/>
  <c r="J2" i="5"/>
  <c r="I2" i="5"/>
  <c r="I16" i="5" s="1"/>
</calcChain>
</file>

<file path=xl/sharedStrings.xml><?xml version="1.0" encoding="utf-8"?>
<sst xmlns="http://schemas.openxmlformats.org/spreadsheetml/2006/main" count="328" uniqueCount="159">
  <si>
    <t>○</t>
    <phoneticPr fontId="3"/>
  </si>
  <si>
    <t>△</t>
    <phoneticPr fontId="3"/>
  </si>
  <si>
    <t>×</t>
    <phoneticPr fontId="3"/>
  </si>
  <si>
    <t>○の数</t>
    <rPh sb="2" eb="3">
      <t xml:space="preserve">カズ </t>
    </rPh>
    <phoneticPr fontId="3"/>
  </si>
  <si>
    <t>会員番号</t>
    <rPh sb="0" eb="2">
      <t>カイイン</t>
    </rPh>
    <rPh sb="2" eb="4">
      <t>バンゴウ</t>
    </rPh>
    <phoneticPr fontId="3"/>
  </si>
  <si>
    <t>名前</t>
    <rPh sb="0" eb="2">
      <t>ナマエ</t>
    </rPh>
    <phoneticPr fontId="3"/>
  </si>
  <si>
    <t>入会日</t>
    <rPh sb="0" eb="2">
      <t>ニュウカイ</t>
    </rPh>
    <rPh sb="2" eb="3">
      <t>ビ</t>
    </rPh>
    <phoneticPr fontId="3"/>
  </si>
  <si>
    <t>会員種別</t>
    <rPh sb="0" eb="2">
      <t>カイイン</t>
    </rPh>
    <rPh sb="2" eb="4">
      <t>シュベツ</t>
    </rPh>
    <phoneticPr fontId="3"/>
  </si>
  <si>
    <t>大野 智子</t>
  </si>
  <si>
    <t>フルタイム</t>
    <phoneticPr fontId="3"/>
  </si>
  <si>
    <t>高木 隆</t>
  </si>
  <si>
    <t>デイタイム</t>
    <phoneticPr fontId="3"/>
  </si>
  <si>
    <t>小林 高広</t>
  </si>
  <si>
    <t>斎藤 美智子</t>
  </si>
  <si>
    <t>山田 純子</t>
  </si>
  <si>
    <t>山口 明</t>
  </si>
  <si>
    <t>佐藤 悠子</t>
  </si>
  <si>
    <t>篠原 正</t>
  </si>
  <si>
    <t>足立 勇輝</t>
  </si>
  <si>
    <t>秋葉 崇</t>
  </si>
  <si>
    <t>中本 沙織</t>
  </si>
  <si>
    <t>森下 久子</t>
  </si>
  <si>
    <t>及川 恵子</t>
  </si>
  <si>
    <t>五反田 裕子</t>
  </si>
  <si>
    <t>畠山 典子</t>
  </si>
  <si>
    <t>石原 洋子</t>
  </si>
  <si>
    <t>石岡 恵実</t>
  </si>
  <si>
    <t>性別</t>
    <rPh sb="0" eb="2">
      <t xml:space="preserve">セイベツ </t>
    </rPh>
    <phoneticPr fontId="3"/>
  </si>
  <si>
    <t>女</t>
    <rPh sb="0" eb="1">
      <t xml:space="preserve">オンナ </t>
    </rPh>
    <phoneticPr fontId="3"/>
  </si>
  <si>
    <t>男</t>
    <rPh sb="0" eb="1">
      <t xml:space="preserve">オトコ </t>
    </rPh>
    <phoneticPr fontId="3"/>
  </si>
  <si>
    <t>利用回数</t>
    <rPh sb="0" eb="4">
      <t xml:space="preserve">リヨウカイスウ </t>
    </rPh>
    <phoneticPr fontId="3"/>
  </si>
  <si>
    <t>デイタイム会員の女性の最小利用回数</t>
    <rPh sb="5" eb="7">
      <t xml:space="preserve">カイイン </t>
    </rPh>
    <rPh sb="8" eb="10">
      <t xml:space="preserve">ジョセイ </t>
    </rPh>
    <rPh sb="11" eb="13">
      <t xml:space="preserve">サイショウ </t>
    </rPh>
    <rPh sb="13" eb="17">
      <t xml:space="preserve">リヨウカイスウ </t>
    </rPh>
    <phoneticPr fontId="3"/>
  </si>
  <si>
    <t>フルタイム会員の女性の最大利用回数</t>
    <rPh sb="5" eb="7">
      <t xml:space="preserve">カイイン </t>
    </rPh>
    <rPh sb="8" eb="10">
      <t xml:space="preserve">ジョセイ </t>
    </rPh>
    <rPh sb="11" eb="12">
      <t xml:space="preserve">サイショウ </t>
    </rPh>
    <rPh sb="12" eb="13">
      <t xml:space="preserve">ダイ </t>
    </rPh>
    <rPh sb="13" eb="17">
      <t xml:space="preserve">リヨウカイスウ </t>
    </rPh>
    <phoneticPr fontId="3"/>
  </si>
  <si>
    <t>年齢</t>
    <rPh sb="0" eb="2">
      <t xml:space="preserve">ネンレイ </t>
    </rPh>
    <phoneticPr fontId="3"/>
  </si>
  <si>
    <t>ステータス</t>
    <phoneticPr fontId="3"/>
  </si>
  <si>
    <t>乳児</t>
    <rPh sb="0" eb="2">
      <t xml:space="preserve">ニュウジ </t>
    </rPh>
    <phoneticPr fontId="3"/>
  </si>
  <si>
    <t>幼児</t>
    <rPh sb="0" eb="2">
      <t xml:space="preserve">ヨウジ </t>
    </rPh>
    <phoneticPr fontId="3"/>
  </si>
  <si>
    <t>小学生</t>
    <rPh sb="0" eb="3">
      <t xml:space="preserve">ショウガクセイ </t>
    </rPh>
    <phoneticPr fontId="3"/>
  </si>
  <si>
    <t>中学生</t>
    <rPh sb="0" eb="3">
      <t xml:space="preserve">チュウガクセイ </t>
    </rPh>
    <phoneticPr fontId="3"/>
  </si>
  <si>
    <t>幼稚園児</t>
    <rPh sb="0" eb="3">
      <t xml:space="preserve">ヨウチエン </t>
    </rPh>
    <rPh sb="3" eb="4">
      <t xml:space="preserve">ジ </t>
    </rPh>
    <phoneticPr fontId="3"/>
  </si>
  <si>
    <t>名前</t>
  </si>
  <si>
    <t>名前</t>
    <rPh sb="0" eb="2">
      <t xml:space="preserve">ナマエ </t>
    </rPh>
    <phoneticPr fontId="3"/>
  </si>
  <si>
    <t>けんちゃん</t>
    <phoneticPr fontId="3"/>
  </si>
  <si>
    <t>あっちゃん</t>
    <phoneticPr fontId="3"/>
  </si>
  <si>
    <t>ごうちゃん</t>
    <phoneticPr fontId="3"/>
  </si>
  <si>
    <t>りゅうちゃん</t>
    <phoneticPr fontId="3"/>
  </si>
  <si>
    <t>ゆみちゃん</t>
    <phoneticPr fontId="3"/>
  </si>
  <si>
    <t>やまちゃん</t>
    <phoneticPr fontId="3"/>
  </si>
  <si>
    <t>生徒番号</t>
  </si>
  <si>
    <t>性別</t>
  </si>
  <si>
    <t>国語</t>
  </si>
  <si>
    <t>数学</t>
  </si>
  <si>
    <t>英語</t>
  </si>
  <si>
    <t>理科</t>
  </si>
  <si>
    <t>社会</t>
  </si>
  <si>
    <t>合計</t>
  </si>
  <si>
    <t>平均点</t>
  </si>
  <si>
    <t>評価</t>
  </si>
  <si>
    <t>コメント</t>
    <phoneticPr fontId="6"/>
  </si>
  <si>
    <t>点数</t>
  </si>
  <si>
    <t>伊藤　武</t>
  </si>
  <si>
    <t>男</t>
  </si>
  <si>
    <t>B</t>
  </si>
  <si>
    <t>A</t>
  </si>
  <si>
    <t>80以上</t>
    <rPh sb="2" eb="4">
      <t>イジョウ</t>
    </rPh>
    <phoneticPr fontId="6"/>
  </si>
  <si>
    <t>大変よくできました</t>
    <rPh sb="0" eb="2">
      <t>タイヘン</t>
    </rPh>
    <phoneticPr fontId="6"/>
  </si>
  <si>
    <t>井上　勝</t>
  </si>
  <si>
    <t>D</t>
    <phoneticPr fontId="6"/>
  </si>
  <si>
    <t>60～</t>
    <phoneticPr fontId="6"/>
  </si>
  <si>
    <t>よくできました</t>
    <phoneticPr fontId="6"/>
  </si>
  <si>
    <t>榎本　幸治</t>
  </si>
  <si>
    <t>C</t>
  </si>
  <si>
    <t>40～</t>
    <phoneticPr fontId="6"/>
  </si>
  <si>
    <t>あともうひとふんばり</t>
    <phoneticPr fontId="6"/>
  </si>
  <si>
    <t>太田　博</t>
  </si>
  <si>
    <t>D</t>
  </si>
  <si>
    <t>20～</t>
    <phoneticPr fontId="6"/>
  </si>
  <si>
    <t>がんばりましょう</t>
    <phoneticPr fontId="6"/>
  </si>
  <si>
    <t>萱島　真</t>
  </si>
  <si>
    <t>木下　宍道</t>
  </si>
  <si>
    <t>久部　明弘</t>
  </si>
  <si>
    <t>綾野　亜希</t>
  </si>
  <si>
    <t>女</t>
  </si>
  <si>
    <t>江本　綾子</t>
  </si>
  <si>
    <t>岡田　優利子</t>
  </si>
  <si>
    <t>加藤　祐美</t>
  </si>
  <si>
    <t>河野　恵美子</t>
  </si>
  <si>
    <t>斎藤　美恵</t>
  </si>
  <si>
    <t>篠原　信子</t>
  </si>
  <si>
    <t>クラス平均</t>
  </si>
  <si>
    <t>男子平均</t>
  </si>
  <si>
    <t>女子平均</t>
  </si>
  <si>
    <t>クラス最高</t>
  </si>
  <si>
    <t>男子最高</t>
  </si>
  <si>
    <t>女子最高</t>
  </si>
  <si>
    <t>OSとOfficeの対応表</t>
    <rPh sb="10" eb="13">
      <t>タイオウヒョウ</t>
    </rPh>
    <phoneticPr fontId="3"/>
  </si>
  <si>
    <t>OS</t>
    <phoneticPr fontId="3"/>
  </si>
  <si>
    <t>Office 2016</t>
    <phoneticPr fontId="3"/>
  </si>
  <si>
    <t>Office 2013</t>
    <phoneticPr fontId="3"/>
  </si>
  <si>
    <t>Office 2010</t>
    <phoneticPr fontId="3"/>
  </si>
  <si>
    <t>Office 2007</t>
    <phoneticPr fontId="3"/>
  </si>
  <si>
    <t>Windows XP SP2</t>
    <phoneticPr fontId="3"/>
  </si>
  <si>
    <t>◯</t>
    <phoneticPr fontId="3"/>
  </si>
  <si>
    <t>Windows XP SP3</t>
    <phoneticPr fontId="3"/>
  </si>
  <si>
    <t>Windows Vista</t>
    <phoneticPr fontId="3"/>
  </si>
  <si>
    <t>Windows 7 SP1</t>
    <phoneticPr fontId="3"/>
  </si>
  <si>
    <t>Windows 8</t>
    <phoneticPr fontId="3"/>
  </si>
  <si>
    <t>Windows 8.1</t>
    <phoneticPr fontId="3"/>
  </si>
  <si>
    <t>Windows 10</t>
    <phoneticPr fontId="3"/>
  </si>
  <si>
    <t>Windows Vista</t>
  </si>
  <si>
    <t>Office</t>
    <phoneticPr fontId="3"/>
  </si>
  <si>
    <t>Office 2016</t>
  </si>
  <si>
    <t>対応</t>
    <rPh sb="0" eb="2">
      <t>タイオウ</t>
    </rPh>
    <phoneticPr fontId="3"/>
  </si>
  <si>
    <t>日付</t>
    <rPh sb="0" eb="2">
      <t xml:space="preserve">ヒヅケ </t>
    </rPh>
    <phoneticPr fontId="3"/>
  </si>
  <si>
    <t>曜日</t>
    <rPh sb="0" eb="2">
      <t xml:space="preserve">ヨウビ </t>
    </rPh>
    <phoneticPr fontId="3"/>
  </si>
  <si>
    <t>売上金額</t>
    <rPh sb="0" eb="4">
      <t>ウリアゲ</t>
    </rPh>
    <phoneticPr fontId="3"/>
  </si>
  <si>
    <t>曜日の数値</t>
    <rPh sb="0" eb="2">
      <t xml:space="preserve">ヨウビ </t>
    </rPh>
    <rPh sb="3" eb="5">
      <t xml:space="preserve">スウチ </t>
    </rPh>
    <phoneticPr fontId="3"/>
  </si>
  <si>
    <t>土日の売上合計</t>
    <rPh sb="0" eb="2">
      <t xml:space="preserve">ドニチノ </t>
    </rPh>
    <rPh sb="3" eb="5">
      <t xml:space="preserve">ウリアゲ </t>
    </rPh>
    <rPh sb="5" eb="7">
      <t xml:space="preserve">ゴウケイ </t>
    </rPh>
    <phoneticPr fontId="3"/>
  </si>
  <si>
    <t>出勤時刻</t>
    <rPh sb="0" eb="4">
      <t>シュッキン</t>
    </rPh>
    <phoneticPr fontId="3"/>
  </si>
  <si>
    <t>退勤時刻</t>
    <rPh sb="0" eb="4">
      <t>タイキ</t>
    </rPh>
    <phoneticPr fontId="3"/>
  </si>
  <si>
    <t>休憩時間</t>
    <rPh sb="0" eb="4">
      <t>キュウ</t>
    </rPh>
    <phoneticPr fontId="3"/>
  </si>
  <si>
    <t>勤務時間</t>
    <rPh sb="0" eb="4">
      <t>キンム</t>
    </rPh>
    <phoneticPr fontId="3"/>
  </si>
  <si>
    <t>営業日数</t>
    <rPh sb="0" eb="4">
      <t xml:space="preserve">エイギョウニッスウ </t>
    </rPh>
    <phoneticPr fontId="3"/>
  </si>
  <si>
    <t>年</t>
    <rPh sb="0" eb="1">
      <t xml:space="preserve">ネン </t>
    </rPh>
    <phoneticPr fontId="3"/>
  </si>
  <si>
    <t>祝日</t>
    <rPh sb="0" eb="2">
      <t>シュク</t>
    </rPh>
    <phoneticPr fontId="3"/>
  </si>
  <si>
    <t>2021年2月　勤務表</t>
    <rPh sb="4" eb="5">
      <t xml:space="preserve">ネン </t>
    </rPh>
    <rPh sb="6" eb="7">
      <t xml:space="preserve">ガツ </t>
    </rPh>
    <rPh sb="8" eb="11">
      <t xml:space="preserve">キンムヒョウ </t>
    </rPh>
    <phoneticPr fontId="3"/>
  </si>
  <si>
    <t>元日</t>
    <rPh sb="0" eb="2">
      <t xml:space="preserve">ガンジツ </t>
    </rPh>
    <phoneticPr fontId="3"/>
  </si>
  <si>
    <t>成人の日</t>
    <rPh sb="0" eb="2">
      <t xml:space="preserve">セイジンノヒ </t>
    </rPh>
    <phoneticPr fontId="3"/>
  </si>
  <si>
    <t>天皇誕生日</t>
    <rPh sb="0" eb="5">
      <t>テンノウタn</t>
    </rPh>
    <phoneticPr fontId="3"/>
  </si>
  <si>
    <t>春分の日</t>
    <rPh sb="0" eb="2">
      <t>シュンブン</t>
    </rPh>
    <phoneticPr fontId="3"/>
  </si>
  <si>
    <t>昭和の日</t>
    <rPh sb="0" eb="2">
      <t xml:space="preserve">ショウワノヒ </t>
    </rPh>
    <phoneticPr fontId="3"/>
  </si>
  <si>
    <t>憲法記念日</t>
    <rPh sb="0" eb="5">
      <t>ケンポウキネn</t>
    </rPh>
    <phoneticPr fontId="3"/>
  </si>
  <si>
    <t>みどりの日</t>
    <phoneticPr fontId="3"/>
  </si>
  <si>
    <t>こどもの日</t>
    <phoneticPr fontId="3"/>
  </si>
  <si>
    <t>海の日</t>
    <rPh sb="0" eb="1">
      <t xml:space="preserve">ウミノヒ </t>
    </rPh>
    <phoneticPr fontId="3"/>
  </si>
  <si>
    <t>山の日</t>
    <rPh sb="0" eb="1">
      <t xml:space="preserve">ヤマノヒ </t>
    </rPh>
    <phoneticPr fontId="3"/>
  </si>
  <si>
    <t>敬老の日</t>
    <rPh sb="0" eb="2">
      <t xml:space="preserve">ケイロウノヒ </t>
    </rPh>
    <phoneticPr fontId="3"/>
  </si>
  <si>
    <t>秋分の日</t>
    <rPh sb="0" eb="2">
      <t>シュウブ</t>
    </rPh>
    <phoneticPr fontId="3"/>
  </si>
  <si>
    <t>スポーツの日</t>
    <phoneticPr fontId="3"/>
  </si>
  <si>
    <t>文化の日</t>
    <rPh sb="0" eb="2">
      <t xml:space="preserve">ブンカノヒ </t>
    </rPh>
    <phoneticPr fontId="3"/>
  </si>
  <si>
    <t>勤労感謝の日</t>
    <rPh sb="0" eb="4">
      <t>キンロウカn</t>
    </rPh>
    <phoneticPr fontId="3"/>
  </si>
  <si>
    <t>年のはじめを祝う。</t>
    <phoneticPr fontId="3"/>
  </si>
  <si>
    <t>おとなになったことを自覚し、みずから生き抜こうとする青年を祝いはげます。</t>
    <phoneticPr fontId="3"/>
  </si>
  <si>
    <t>建国をしのび、国を愛する心を養う。</t>
    <phoneticPr fontId="3"/>
  </si>
  <si>
    <t>建国記念の日</t>
    <rPh sb="0" eb="6">
      <t>ケンコク</t>
    </rPh>
    <phoneticPr fontId="3"/>
  </si>
  <si>
    <t>天皇の誕生日を祝う。</t>
    <phoneticPr fontId="3"/>
  </si>
  <si>
    <t>自然をたたえ、生物をいつくしむ。</t>
    <phoneticPr fontId="3"/>
  </si>
  <si>
    <t>激動の日々を経て、復興を遂げた昭和の時代を顧み、国の将来に思いをいたす。</t>
    <phoneticPr fontId="3"/>
  </si>
  <si>
    <t>日本国憲法の施行を記念し、国の成長を期する。</t>
    <phoneticPr fontId="3"/>
  </si>
  <si>
    <t>自然に親しむとともにその恩恵に感謝し、豊かな心をはぐくむ。</t>
    <phoneticPr fontId="3"/>
  </si>
  <si>
    <t>こどもの人格を重んじ、こどもの幸福をはかるとともに、母に感謝する。</t>
    <phoneticPr fontId="3"/>
  </si>
  <si>
    <t>海の恩恵に感謝するとともに、海洋国日本の繁栄を願う。</t>
    <phoneticPr fontId="3"/>
  </si>
  <si>
    <t>山に親しむ機会を得て、山の恩恵に感謝する。</t>
    <phoneticPr fontId="3"/>
  </si>
  <si>
    <t>多年にわたり社会につくしてきた老人を敬愛し、長寿を祝う。</t>
    <phoneticPr fontId="3"/>
  </si>
  <si>
    <t>祖先をうやまい、なくなった人々をしのぶ。</t>
    <phoneticPr fontId="3"/>
  </si>
  <si>
    <t>スポーツにしたしみ、健康な心身をつちかう。</t>
    <phoneticPr fontId="3"/>
  </si>
  <si>
    <t>自由と平和を愛し、文化をすすめる。</t>
    <phoneticPr fontId="3"/>
  </si>
  <si>
    <t>勤労をたっとび、生産を祝い、国民たがいに感謝しあう。</t>
    <phoneticPr fontId="3"/>
  </si>
  <si>
    <t>意味</t>
    <rPh sb="0" eb="2">
      <t xml:space="preserve">イミ 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</si>
</sst>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83" formatCode="m&quot;月&quot;d&quot;日&quot;;@"/>
  </numFmts>
  <fonts count="1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.45"/>
      <name val="MS UI Gothic"/>
      <family val="3"/>
      <charset val="128"/>
    </font>
    <font>
      <sz val="6"/>
      <name val="ＭＳ Ｐ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18"/>
      <color theme="3"/>
      <name val="游ゴシック Light"/>
      <family val="2"/>
      <charset val="128"/>
      <scheme val="major"/>
    </font>
  </fonts>
  <fills count="8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</borders>
  <cellStyleXfs count="1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" fillId="0" borderId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1" fillId="4" borderId="0" xfId="3">
      <alignment vertical="center"/>
    </xf>
    <xf numFmtId="0" fontId="0" fillId="0" borderId="1" xfId="0" applyBorder="1">
      <alignment vertical="center"/>
    </xf>
    <xf numFmtId="0" fontId="2" fillId="3" borderId="1" xfId="2" applyBorder="1">
      <alignment vertical="center"/>
    </xf>
    <xf numFmtId="0" fontId="2" fillId="2" borderId="0" xfId="1" applyAlignment="1">
      <alignment horizontal="center" vertical="center"/>
    </xf>
    <xf numFmtId="49" fontId="0" fillId="0" borderId="0" xfId="0" applyNumberFormat="1">
      <alignment vertical="center"/>
    </xf>
    <xf numFmtId="0" fontId="2" fillId="3" borderId="2" xfId="2" applyBorder="1">
      <alignment vertical="center"/>
    </xf>
    <xf numFmtId="0" fontId="0" fillId="0" borderId="2" xfId="0" applyBorder="1">
      <alignment vertical="center"/>
    </xf>
    <xf numFmtId="0" fontId="2" fillId="5" borderId="2" xfId="4" applyBorder="1">
      <alignment vertical="center"/>
    </xf>
    <xf numFmtId="0" fontId="5" fillId="7" borderId="3" xfId="5" applyFont="1" applyFill="1" applyBorder="1">
      <alignment vertical="center"/>
    </xf>
    <xf numFmtId="0" fontId="4" fillId="7" borderId="3" xfId="5" applyFill="1" applyBorder="1">
      <alignment vertical="center"/>
    </xf>
    <xf numFmtId="0" fontId="4" fillId="0" borderId="0" xfId="5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3" xfId="5" applyFont="1" applyBorder="1">
      <alignment vertical="center"/>
    </xf>
    <xf numFmtId="176" fontId="5" fillId="0" borderId="3" xfId="5" applyNumberFormat="1" applyFont="1" applyBorder="1" applyAlignment="1">
      <alignment horizontal="right" vertical="center"/>
    </xf>
    <xf numFmtId="0" fontId="5" fillId="0" borderId="3" xfId="5" applyFont="1" applyBorder="1" applyAlignment="1">
      <alignment horizontal="center" vertical="center"/>
    </xf>
    <xf numFmtId="0" fontId="4" fillId="0" borderId="3" xfId="5" applyBorder="1">
      <alignment vertical="center"/>
    </xf>
    <xf numFmtId="0" fontId="5" fillId="0" borderId="4" xfId="5" applyFont="1" applyBorder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5" fillId="0" borderId="5" xfId="5" applyFont="1" applyBorder="1">
      <alignment vertical="center"/>
    </xf>
    <xf numFmtId="0" fontId="5" fillId="0" borderId="5" xfId="5" applyFont="1" applyBorder="1" applyAlignment="1">
      <alignment horizontal="right" vertical="center"/>
    </xf>
    <xf numFmtId="176" fontId="5" fillId="0" borderId="5" xfId="5" applyNumberFormat="1" applyFont="1" applyBorder="1" applyAlignment="1">
      <alignment horizontal="right" vertical="center"/>
    </xf>
    <xf numFmtId="0" fontId="5" fillId="0" borderId="6" xfId="5" applyFont="1" applyBorder="1" applyAlignment="1">
      <alignment horizontal="center" vertical="center"/>
    </xf>
    <xf numFmtId="0" fontId="5" fillId="0" borderId="4" xfId="5" applyFont="1" applyBorder="1">
      <alignment vertical="center"/>
    </xf>
    <xf numFmtId="0" fontId="1" fillId="0" borderId="0" xfId="10"/>
    <xf numFmtId="0" fontId="2" fillId="5" borderId="0" xfId="11"/>
    <xf numFmtId="0" fontId="2" fillId="3" borderId="0" xfId="12"/>
    <xf numFmtId="0" fontId="2" fillId="3" borderId="0" xfId="2">
      <alignment vertical="center"/>
    </xf>
    <xf numFmtId="0" fontId="2" fillId="3" borderId="0" xfId="2" applyAlignment="1">
      <alignment horizontal="center" vertical="center"/>
    </xf>
    <xf numFmtId="38" fontId="0" fillId="0" borderId="0" xfId="13" applyFont="1">
      <alignment vertical="center"/>
    </xf>
    <xf numFmtId="0" fontId="9" fillId="0" borderId="0" xfId="9" applyAlignment="1">
      <alignment horizontal="center"/>
    </xf>
    <xf numFmtId="0" fontId="10" fillId="0" borderId="0" xfId="14">
      <alignment vertical="center"/>
    </xf>
    <xf numFmtId="0" fontId="0" fillId="0" borderId="0" xfId="0" applyAlignment="1">
      <alignment horizontal="center" vertical="center"/>
    </xf>
    <xf numFmtId="20" fontId="0" fillId="0" borderId="0" xfId="0" applyNumberFormat="1">
      <alignment vertical="center"/>
    </xf>
    <xf numFmtId="0" fontId="2" fillId="5" borderId="0" xfId="4">
      <alignment vertical="center"/>
    </xf>
    <xf numFmtId="0" fontId="2" fillId="5" borderId="0" xfId="11" applyAlignment="1">
      <alignment vertical="center"/>
    </xf>
    <xf numFmtId="183" fontId="0" fillId="0" borderId="0" xfId="0" applyNumberFormat="1">
      <alignment vertical="center"/>
    </xf>
  </cellXfs>
  <cellStyles count="15">
    <cellStyle name="20% - アクセント 6" xfId="3" builtinId="50"/>
    <cellStyle name="アクセント 2" xfId="4" builtinId="33"/>
    <cellStyle name="アクセント 2 2" xfId="11" xr:uid="{89756714-38FB-EC4B-B701-B132DF6939C1}"/>
    <cellStyle name="アクセント 4 2" xfId="8" xr:uid="{F3B438B8-C116-1149-BF36-0B2A6C4404CE}"/>
    <cellStyle name="アクセント 5" xfId="1" builtinId="45"/>
    <cellStyle name="アクセント 5 2" xfId="6" xr:uid="{B41AD427-5D87-9F4B-9242-A5EAEEAED287}"/>
    <cellStyle name="アクセント 6" xfId="2" builtinId="49"/>
    <cellStyle name="アクセント 6 2" xfId="12" xr:uid="{D5FC0BB0-1CA1-7F48-8E48-BA750D26FB6E}"/>
    <cellStyle name="タイトル" xfId="14" builtinId="15"/>
    <cellStyle name="タイトル 2" xfId="9" xr:uid="{5B995D5B-60A0-D647-9D54-40AD1C1DB44C}"/>
    <cellStyle name="桁区切り" xfId="13" builtinId="6"/>
    <cellStyle name="標準" xfId="0" builtinId="0"/>
    <cellStyle name="標準 2" xfId="5" xr:uid="{1BD1FDAD-026B-C94C-8A93-7C8C45CFD5F4}"/>
    <cellStyle name="標準 3" xfId="7" xr:uid="{3C9C3F73-7D1E-7544-9C96-EF3B71411B9D}"/>
    <cellStyle name="標準 4" xfId="10" xr:uid="{6B653929-49CD-4B40-9E31-0F400D88A0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0DDDC-7676-D442-B39C-1DEE4DF25333}">
  <dimension ref="A1:E12"/>
  <sheetViews>
    <sheetView workbookViewId="0">
      <selection activeCell="D13" sqref="D13"/>
    </sheetView>
  </sheetViews>
  <sheetFormatPr baseColWidth="10" defaultRowHeight="20"/>
  <sheetData>
    <row r="1" spans="1:5">
      <c r="A1" s="2" t="s">
        <v>2</v>
      </c>
      <c r="B1" s="2" t="s">
        <v>1</v>
      </c>
      <c r="C1" s="2" t="s">
        <v>1</v>
      </c>
      <c r="D1" s="2" t="s">
        <v>2</v>
      </c>
      <c r="E1" s="2" t="s">
        <v>1</v>
      </c>
    </row>
    <row r="2" spans="1:5">
      <c r="A2" s="2"/>
      <c r="B2" s="2"/>
      <c r="C2" s="2"/>
      <c r="D2" s="2"/>
      <c r="E2" s="2"/>
    </row>
    <row r="3" spans="1:5">
      <c r="A3" s="2" t="s">
        <v>0</v>
      </c>
      <c r="B3" s="2"/>
      <c r="C3" s="2" t="s">
        <v>0</v>
      </c>
      <c r="D3" s="2" t="s">
        <v>1</v>
      </c>
      <c r="E3" s="2"/>
    </row>
    <row r="4" spans="1:5">
      <c r="A4" s="2" t="s">
        <v>1</v>
      </c>
      <c r="B4" s="2" t="s">
        <v>0</v>
      </c>
      <c r="C4" s="2"/>
      <c r="D4" s="2"/>
      <c r="E4" s="2" t="s">
        <v>0</v>
      </c>
    </row>
    <row r="5" spans="1:5">
      <c r="A5" s="2" t="s">
        <v>2</v>
      </c>
      <c r="B5" s="2"/>
      <c r="C5" s="2" t="s">
        <v>2</v>
      </c>
      <c r="D5" s="2"/>
      <c r="E5" s="2" t="s">
        <v>2</v>
      </c>
    </row>
    <row r="6" spans="1:5">
      <c r="A6" s="2"/>
      <c r="B6" s="2"/>
      <c r="C6" s="2"/>
      <c r="D6" s="2" t="s">
        <v>0</v>
      </c>
      <c r="E6" s="2"/>
    </row>
    <row r="7" spans="1:5">
      <c r="A7" s="2" t="s">
        <v>2</v>
      </c>
      <c r="B7" s="2" t="s">
        <v>0</v>
      </c>
      <c r="C7" s="2" t="s">
        <v>0</v>
      </c>
      <c r="D7" s="2"/>
      <c r="E7" s="2"/>
    </row>
    <row r="8" spans="1:5">
      <c r="A8" s="2"/>
      <c r="B8" s="2"/>
      <c r="C8" s="2"/>
      <c r="D8" s="2" t="s">
        <v>2</v>
      </c>
      <c r="E8" s="2" t="s">
        <v>1</v>
      </c>
    </row>
    <row r="9" spans="1:5">
      <c r="A9" s="2" t="s">
        <v>1</v>
      </c>
      <c r="B9" s="2" t="s">
        <v>2</v>
      </c>
      <c r="C9" s="2"/>
      <c r="D9" s="2" t="s">
        <v>1</v>
      </c>
      <c r="E9" s="2"/>
    </row>
    <row r="10" spans="1:5">
      <c r="A10" s="2"/>
      <c r="B10" s="2"/>
      <c r="C10" s="2" t="s">
        <v>0</v>
      </c>
      <c r="D10" s="2"/>
      <c r="E10" s="2" t="s">
        <v>2</v>
      </c>
    </row>
    <row r="11" spans="1:5" ht="21" thickBot="1"/>
    <row r="12" spans="1:5" ht="21" thickBot="1">
      <c r="A12" s="4" t="s">
        <v>3</v>
      </c>
      <c r="B12" s="3"/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572DA-A709-FD46-AF3C-7EC53254FA21}">
  <dimension ref="A1:H18"/>
  <sheetViews>
    <sheetView workbookViewId="0">
      <selection activeCell="H2" sqref="H2"/>
    </sheetView>
  </sheetViews>
  <sheetFormatPr baseColWidth="10" defaultRowHeight="20"/>
  <cols>
    <col min="3" max="3" width="5.140625" bestFit="1" customWidth="1"/>
    <col min="8" max="8" width="32.7109375" bestFit="1" customWidth="1"/>
  </cols>
  <sheetData>
    <row r="1" spans="1:8">
      <c r="A1" s="5" t="s">
        <v>4</v>
      </c>
      <c r="B1" s="5" t="s">
        <v>5</v>
      </c>
      <c r="C1" s="5" t="s">
        <v>27</v>
      </c>
      <c r="D1" s="5" t="s">
        <v>6</v>
      </c>
      <c r="E1" s="5" t="s">
        <v>7</v>
      </c>
      <c r="F1" s="5" t="s">
        <v>30</v>
      </c>
      <c r="H1" s="5" t="s">
        <v>32</v>
      </c>
    </row>
    <row r="2" spans="1:8">
      <c r="A2">
        <v>160124</v>
      </c>
      <c r="B2" s="6" t="s">
        <v>8</v>
      </c>
      <c r="C2" s="1" t="s">
        <v>28</v>
      </c>
      <c r="D2" s="1">
        <v>42363</v>
      </c>
      <c r="E2" t="s">
        <v>9</v>
      </c>
      <c r="F2">
        <v>8</v>
      </c>
    </row>
    <row r="3" spans="1:8">
      <c r="A3">
        <v>160125</v>
      </c>
      <c r="B3" s="6" t="s">
        <v>10</v>
      </c>
      <c r="C3" s="1" t="s">
        <v>29</v>
      </c>
      <c r="D3" s="1">
        <v>42364</v>
      </c>
      <c r="E3" t="s">
        <v>11</v>
      </c>
      <c r="F3">
        <v>4</v>
      </c>
    </row>
    <row r="4" spans="1:8">
      <c r="A4">
        <v>160126</v>
      </c>
      <c r="B4" s="6" t="s">
        <v>12</v>
      </c>
      <c r="C4" s="1" t="s">
        <v>29</v>
      </c>
      <c r="D4" s="1">
        <v>42373</v>
      </c>
      <c r="E4" t="s">
        <v>9</v>
      </c>
      <c r="F4">
        <v>10</v>
      </c>
    </row>
    <row r="5" spans="1:8">
      <c r="A5">
        <v>160127</v>
      </c>
      <c r="B5" s="6" t="s">
        <v>13</v>
      </c>
      <c r="C5" s="1" t="s">
        <v>28</v>
      </c>
      <c r="D5" s="1">
        <v>42374</v>
      </c>
      <c r="E5" t="s">
        <v>11</v>
      </c>
      <c r="F5">
        <v>15</v>
      </c>
    </row>
    <row r="6" spans="1:8">
      <c r="A6">
        <v>160128</v>
      </c>
      <c r="B6" s="6" t="s">
        <v>14</v>
      </c>
      <c r="C6" s="1" t="s">
        <v>28</v>
      </c>
      <c r="D6" s="1">
        <v>42374</v>
      </c>
      <c r="E6" t="s">
        <v>9</v>
      </c>
      <c r="F6">
        <v>12</v>
      </c>
    </row>
    <row r="7" spans="1:8">
      <c r="A7">
        <v>160129</v>
      </c>
      <c r="B7" s="6" t="s">
        <v>15</v>
      </c>
      <c r="C7" s="1" t="s">
        <v>29</v>
      </c>
      <c r="D7" s="1">
        <v>42374</v>
      </c>
      <c r="E7" t="s">
        <v>11</v>
      </c>
      <c r="F7">
        <v>18</v>
      </c>
    </row>
    <row r="8" spans="1:8">
      <c r="A8">
        <v>160130</v>
      </c>
      <c r="B8" s="6" t="s">
        <v>16</v>
      </c>
      <c r="C8" s="1" t="s">
        <v>28</v>
      </c>
      <c r="D8" s="1">
        <v>42375</v>
      </c>
      <c r="E8" t="s">
        <v>9</v>
      </c>
      <c r="F8">
        <v>22</v>
      </c>
    </row>
    <row r="9" spans="1:8">
      <c r="A9">
        <v>160131</v>
      </c>
      <c r="B9" s="6" t="s">
        <v>17</v>
      </c>
      <c r="C9" s="1" t="s">
        <v>29</v>
      </c>
      <c r="D9" s="1">
        <v>42375</v>
      </c>
      <c r="E9" t="s">
        <v>11</v>
      </c>
      <c r="F9">
        <v>15</v>
      </c>
    </row>
    <row r="10" spans="1:8">
      <c r="A10">
        <v>160132</v>
      </c>
      <c r="B10" s="6" t="s">
        <v>18</v>
      </c>
      <c r="C10" s="1" t="s">
        <v>29</v>
      </c>
      <c r="D10" s="1">
        <v>42376</v>
      </c>
      <c r="E10" t="s">
        <v>9</v>
      </c>
      <c r="F10">
        <v>19</v>
      </c>
    </row>
    <row r="11" spans="1:8">
      <c r="A11">
        <v>160133</v>
      </c>
      <c r="B11" s="6" t="s">
        <v>19</v>
      </c>
      <c r="C11" s="1" t="s">
        <v>29</v>
      </c>
      <c r="D11" s="1">
        <v>42376</v>
      </c>
      <c r="E11" t="s">
        <v>11</v>
      </c>
      <c r="F11">
        <v>14</v>
      </c>
    </row>
    <row r="12" spans="1:8">
      <c r="A12">
        <v>160134</v>
      </c>
      <c r="B12" s="6" t="s">
        <v>20</v>
      </c>
      <c r="C12" s="1" t="s">
        <v>28</v>
      </c>
      <c r="D12" s="1">
        <v>42377</v>
      </c>
      <c r="E12" t="s">
        <v>9</v>
      </c>
      <c r="F12">
        <v>9</v>
      </c>
    </row>
    <row r="13" spans="1:8">
      <c r="A13">
        <v>160135</v>
      </c>
      <c r="B13" s="6" t="s">
        <v>21</v>
      </c>
      <c r="C13" s="1" t="s">
        <v>28</v>
      </c>
      <c r="D13" s="1">
        <v>42377</v>
      </c>
      <c r="E13" t="s">
        <v>11</v>
      </c>
      <c r="F13">
        <v>21</v>
      </c>
    </row>
    <row r="14" spans="1:8">
      <c r="A14">
        <v>160136</v>
      </c>
      <c r="B14" s="6" t="s">
        <v>22</v>
      </c>
      <c r="C14" s="1" t="s">
        <v>28</v>
      </c>
      <c r="D14" s="1">
        <v>42378</v>
      </c>
      <c r="E14" t="s">
        <v>9</v>
      </c>
      <c r="F14">
        <v>13</v>
      </c>
    </row>
    <row r="15" spans="1:8">
      <c r="A15">
        <v>160137</v>
      </c>
      <c r="B15" s="6" t="s">
        <v>23</v>
      </c>
      <c r="C15" s="1" t="s">
        <v>28</v>
      </c>
      <c r="D15" s="1">
        <v>42379</v>
      </c>
      <c r="E15" t="s">
        <v>11</v>
      </c>
      <c r="F15">
        <v>26</v>
      </c>
    </row>
    <row r="16" spans="1:8">
      <c r="A16">
        <v>160138</v>
      </c>
      <c r="B16" s="6" t="s">
        <v>24</v>
      </c>
      <c r="C16" s="1" t="s">
        <v>28</v>
      </c>
      <c r="D16" s="1">
        <v>42380</v>
      </c>
      <c r="E16" t="s">
        <v>9</v>
      </c>
      <c r="F16">
        <v>17</v>
      </c>
    </row>
    <row r="17" spans="1:6">
      <c r="A17">
        <v>160139</v>
      </c>
      <c r="B17" s="6" t="s">
        <v>25</v>
      </c>
      <c r="C17" s="1" t="s">
        <v>28</v>
      </c>
      <c r="D17" s="1">
        <v>42381</v>
      </c>
      <c r="E17" t="s">
        <v>11</v>
      </c>
      <c r="F17">
        <v>12</v>
      </c>
    </row>
    <row r="18" spans="1:6">
      <c r="A18">
        <v>160140</v>
      </c>
      <c r="B18" s="6" t="s">
        <v>26</v>
      </c>
      <c r="C18" s="1" t="s">
        <v>28</v>
      </c>
      <c r="D18" s="1">
        <v>42382</v>
      </c>
      <c r="E18" t="s">
        <v>9</v>
      </c>
      <c r="F18">
        <v>16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6C753-5D46-2441-A415-CE619850DCE9}">
  <dimension ref="A1:H18"/>
  <sheetViews>
    <sheetView workbookViewId="0">
      <selection activeCell="H2" sqref="H2"/>
    </sheetView>
  </sheetViews>
  <sheetFormatPr baseColWidth="10" defaultRowHeight="20"/>
  <cols>
    <col min="3" max="3" width="5.140625" bestFit="1" customWidth="1"/>
    <col min="8" max="8" width="32.7109375" bestFit="1" customWidth="1"/>
  </cols>
  <sheetData>
    <row r="1" spans="1:8">
      <c r="A1" s="5" t="s">
        <v>4</v>
      </c>
      <c r="B1" s="5" t="s">
        <v>5</v>
      </c>
      <c r="C1" s="5" t="s">
        <v>27</v>
      </c>
      <c r="D1" s="5" t="s">
        <v>6</v>
      </c>
      <c r="E1" s="5" t="s">
        <v>7</v>
      </c>
      <c r="F1" s="5" t="s">
        <v>30</v>
      </c>
      <c r="H1" s="5" t="s">
        <v>31</v>
      </c>
    </row>
    <row r="2" spans="1:8">
      <c r="A2">
        <v>160124</v>
      </c>
      <c r="B2" s="6" t="s">
        <v>8</v>
      </c>
      <c r="C2" s="1" t="s">
        <v>28</v>
      </c>
      <c r="D2" s="1">
        <v>42363</v>
      </c>
      <c r="E2" t="s">
        <v>9</v>
      </c>
      <c r="F2">
        <v>8</v>
      </c>
    </row>
    <row r="3" spans="1:8">
      <c r="A3">
        <v>160125</v>
      </c>
      <c r="B3" s="6" t="s">
        <v>10</v>
      </c>
      <c r="C3" s="1" t="s">
        <v>29</v>
      </c>
      <c r="D3" s="1">
        <v>42364</v>
      </c>
      <c r="E3" t="s">
        <v>11</v>
      </c>
      <c r="F3">
        <v>4</v>
      </c>
    </row>
    <row r="4" spans="1:8">
      <c r="A4">
        <v>160126</v>
      </c>
      <c r="B4" s="6" t="s">
        <v>12</v>
      </c>
      <c r="C4" s="1" t="s">
        <v>29</v>
      </c>
      <c r="D4" s="1">
        <v>42373</v>
      </c>
      <c r="E4" t="s">
        <v>9</v>
      </c>
      <c r="F4">
        <v>10</v>
      </c>
    </row>
    <row r="5" spans="1:8">
      <c r="A5">
        <v>160127</v>
      </c>
      <c r="B5" s="6" t="s">
        <v>13</v>
      </c>
      <c r="C5" s="1" t="s">
        <v>28</v>
      </c>
      <c r="D5" s="1">
        <v>42374</v>
      </c>
      <c r="E5" t="s">
        <v>11</v>
      </c>
      <c r="F5">
        <v>15</v>
      </c>
    </row>
    <row r="6" spans="1:8">
      <c r="A6">
        <v>160128</v>
      </c>
      <c r="B6" s="6" t="s">
        <v>14</v>
      </c>
      <c r="C6" s="1" t="s">
        <v>28</v>
      </c>
      <c r="D6" s="1">
        <v>42374</v>
      </c>
      <c r="E6" t="s">
        <v>9</v>
      </c>
      <c r="F6">
        <v>12</v>
      </c>
    </row>
    <row r="7" spans="1:8">
      <c r="A7">
        <v>160129</v>
      </c>
      <c r="B7" s="6" t="s">
        <v>15</v>
      </c>
      <c r="C7" s="1" t="s">
        <v>29</v>
      </c>
      <c r="D7" s="1">
        <v>42374</v>
      </c>
      <c r="E7" t="s">
        <v>11</v>
      </c>
      <c r="F7">
        <v>18</v>
      </c>
    </row>
    <row r="8" spans="1:8">
      <c r="A8">
        <v>160130</v>
      </c>
      <c r="B8" s="6" t="s">
        <v>16</v>
      </c>
      <c r="C8" s="1" t="s">
        <v>28</v>
      </c>
      <c r="D8" s="1">
        <v>42375</v>
      </c>
      <c r="E8" t="s">
        <v>9</v>
      </c>
      <c r="F8">
        <v>22</v>
      </c>
    </row>
    <row r="9" spans="1:8">
      <c r="A9">
        <v>160131</v>
      </c>
      <c r="B9" s="6" t="s">
        <v>17</v>
      </c>
      <c r="C9" s="1" t="s">
        <v>29</v>
      </c>
      <c r="D9" s="1">
        <v>42375</v>
      </c>
      <c r="E9" t="s">
        <v>11</v>
      </c>
      <c r="F9">
        <v>15</v>
      </c>
    </row>
    <row r="10" spans="1:8">
      <c r="A10">
        <v>160132</v>
      </c>
      <c r="B10" s="6" t="s">
        <v>18</v>
      </c>
      <c r="C10" s="1" t="s">
        <v>29</v>
      </c>
      <c r="D10" s="1">
        <v>42376</v>
      </c>
      <c r="E10" t="s">
        <v>9</v>
      </c>
      <c r="F10">
        <v>19</v>
      </c>
    </row>
    <row r="11" spans="1:8">
      <c r="A11">
        <v>160133</v>
      </c>
      <c r="B11" s="6" t="s">
        <v>19</v>
      </c>
      <c r="C11" s="1" t="s">
        <v>29</v>
      </c>
      <c r="D11" s="1">
        <v>42376</v>
      </c>
      <c r="E11" t="s">
        <v>11</v>
      </c>
      <c r="F11">
        <v>14</v>
      </c>
    </row>
    <row r="12" spans="1:8">
      <c r="A12">
        <v>160134</v>
      </c>
      <c r="B12" s="6" t="s">
        <v>20</v>
      </c>
      <c r="C12" s="1" t="s">
        <v>28</v>
      </c>
      <c r="D12" s="1">
        <v>42377</v>
      </c>
      <c r="E12" t="s">
        <v>9</v>
      </c>
      <c r="F12">
        <v>9</v>
      </c>
    </row>
    <row r="13" spans="1:8">
      <c r="A13">
        <v>160135</v>
      </c>
      <c r="B13" s="6" t="s">
        <v>21</v>
      </c>
      <c r="C13" s="1" t="s">
        <v>28</v>
      </c>
      <c r="D13" s="1">
        <v>42377</v>
      </c>
      <c r="E13" t="s">
        <v>11</v>
      </c>
      <c r="F13">
        <v>21</v>
      </c>
    </row>
    <row r="14" spans="1:8">
      <c r="A14">
        <v>160136</v>
      </c>
      <c r="B14" s="6" t="s">
        <v>22</v>
      </c>
      <c r="C14" s="1" t="s">
        <v>28</v>
      </c>
      <c r="D14" s="1">
        <v>42378</v>
      </c>
      <c r="E14" t="s">
        <v>9</v>
      </c>
      <c r="F14">
        <v>13</v>
      </c>
    </row>
    <row r="15" spans="1:8">
      <c r="A15">
        <v>160137</v>
      </c>
      <c r="B15" s="6" t="s">
        <v>23</v>
      </c>
      <c r="C15" s="1" t="s">
        <v>28</v>
      </c>
      <c r="D15" s="1">
        <v>42379</v>
      </c>
      <c r="E15" t="s">
        <v>11</v>
      </c>
      <c r="F15">
        <v>26</v>
      </c>
    </row>
    <row r="16" spans="1:8">
      <c r="A16">
        <v>160138</v>
      </c>
      <c r="B16" s="6" t="s">
        <v>24</v>
      </c>
      <c r="C16" s="1" t="s">
        <v>28</v>
      </c>
      <c r="D16" s="1">
        <v>42380</v>
      </c>
      <c r="E16" t="s">
        <v>9</v>
      </c>
      <c r="F16">
        <v>17</v>
      </c>
    </row>
    <row r="17" spans="1:6">
      <c r="A17">
        <v>160139</v>
      </c>
      <c r="B17" s="6" t="s">
        <v>25</v>
      </c>
      <c r="C17" s="1" t="s">
        <v>28</v>
      </c>
      <c r="D17" s="1">
        <v>42381</v>
      </c>
      <c r="E17" t="s">
        <v>11</v>
      </c>
      <c r="F17">
        <v>12</v>
      </c>
    </row>
    <row r="18" spans="1:6">
      <c r="A18">
        <v>160140</v>
      </c>
      <c r="B18" s="6" t="s">
        <v>26</v>
      </c>
      <c r="C18" s="1" t="s">
        <v>28</v>
      </c>
      <c r="D18" s="1">
        <v>42382</v>
      </c>
      <c r="E18" t="s">
        <v>9</v>
      </c>
      <c r="F18">
        <v>16</v>
      </c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FE367-E41C-9447-99FC-E27B53B2A89F}">
  <dimension ref="A1:F10"/>
  <sheetViews>
    <sheetView workbookViewId="0">
      <selection activeCell="C5" sqref="C5"/>
    </sheetView>
  </sheetViews>
  <sheetFormatPr baseColWidth="10" defaultRowHeight="20"/>
  <sheetData>
    <row r="1" spans="1:6">
      <c r="A1" s="7" t="s">
        <v>33</v>
      </c>
      <c r="B1" s="7">
        <v>0</v>
      </c>
      <c r="C1" s="7">
        <v>1</v>
      </c>
      <c r="D1" s="7">
        <v>3</v>
      </c>
      <c r="E1" s="7">
        <v>6</v>
      </c>
      <c r="F1" s="7">
        <v>12</v>
      </c>
    </row>
    <row r="2" spans="1:6">
      <c r="A2" s="8" t="s">
        <v>34</v>
      </c>
      <c r="B2" s="8" t="s">
        <v>35</v>
      </c>
      <c r="C2" s="8" t="s">
        <v>36</v>
      </c>
      <c r="D2" s="8" t="s">
        <v>39</v>
      </c>
      <c r="E2" s="8" t="s">
        <v>37</v>
      </c>
      <c r="F2" s="8" t="s">
        <v>38</v>
      </c>
    </row>
    <row r="4" spans="1:6">
      <c r="A4" s="9" t="s">
        <v>41</v>
      </c>
      <c r="B4" s="9" t="s">
        <v>33</v>
      </c>
      <c r="C4" s="9" t="s">
        <v>34</v>
      </c>
    </row>
    <row r="5" spans="1:6">
      <c r="A5" s="8" t="s">
        <v>42</v>
      </c>
      <c r="B5" s="8">
        <v>5</v>
      </c>
      <c r="C5" s="8"/>
    </row>
    <row r="6" spans="1:6">
      <c r="A6" s="8" t="s">
        <v>43</v>
      </c>
      <c r="B6" s="8">
        <v>10</v>
      </c>
      <c r="C6" s="8"/>
    </row>
    <row r="7" spans="1:6">
      <c r="A7" s="8" t="s">
        <v>44</v>
      </c>
      <c r="B7" s="8">
        <v>0</v>
      </c>
      <c r="C7" s="8"/>
    </row>
    <row r="8" spans="1:6">
      <c r="A8" s="8" t="s">
        <v>45</v>
      </c>
      <c r="B8" s="8">
        <v>3</v>
      </c>
      <c r="C8" s="8"/>
    </row>
    <row r="9" spans="1:6">
      <c r="A9" s="8" t="s">
        <v>46</v>
      </c>
      <c r="B9" s="8">
        <v>7</v>
      </c>
      <c r="C9" s="8"/>
    </row>
    <row r="10" spans="1:6">
      <c r="A10" s="8" t="s">
        <v>47</v>
      </c>
      <c r="B10" s="8">
        <v>4</v>
      </c>
      <c r="C10" s="8"/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97A13-96B3-9A41-8AE0-6D8119D273D1}">
  <dimension ref="A1:P21"/>
  <sheetViews>
    <sheetView workbookViewId="0">
      <selection activeCell="L2" sqref="L2:L15"/>
    </sheetView>
  </sheetViews>
  <sheetFormatPr baseColWidth="10" defaultColWidth="7.7109375" defaultRowHeight="14"/>
  <cols>
    <col min="1" max="1" width="7.5703125" style="12" bestFit="1" customWidth="1"/>
    <col min="2" max="2" width="9.85546875" style="12" bestFit="1" customWidth="1"/>
    <col min="3" max="8" width="4.28515625" style="12" bestFit="1" customWidth="1"/>
    <col min="9" max="9" width="5" style="12" bestFit="1" customWidth="1"/>
    <col min="10" max="10" width="5.7109375" style="12" bestFit="1" customWidth="1"/>
    <col min="11" max="11" width="4.28515625" style="12" bestFit="1" customWidth="1"/>
    <col min="12" max="12" width="15.5703125" style="12" bestFit="1" customWidth="1"/>
    <col min="13" max="13" width="3.28515625" style="12" customWidth="1"/>
    <col min="14" max="14" width="4.28515625" style="12" bestFit="1" customWidth="1"/>
    <col min="15" max="15" width="5.7109375" style="12" bestFit="1" customWidth="1"/>
    <col min="16" max="16" width="14.28515625" style="12" bestFit="1" customWidth="1"/>
    <col min="17" max="16384" width="7.7109375" style="12"/>
  </cols>
  <sheetData>
    <row r="1" spans="1:16">
      <c r="A1" s="10" t="s">
        <v>48</v>
      </c>
      <c r="B1" s="10" t="s">
        <v>40</v>
      </c>
      <c r="C1" s="10" t="s">
        <v>49</v>
      </c>
      <c r="D1" s="10" t="s">
        <v>50</v>
      </c>
      <c r="E1" s="10" t="s">
        <v>51</v>
      </c>
      <c r="F1" s="10" t="s">
        <v>52</v>
      </c>
      <c r="G1" s="10" t="s">
        <v>53</v>
      </c>
      <c r="H1" s="10" t="s">
        <v>54</v>
      </c>
      <c r="I1" s="10" t="s">
        <v>55</v>
      </c>
      <c r="J1" s="10" t="s">
        <v>56</v>
      </c>
      <c r="K1" s="10" t="s">
        <v>57</v>
      </c>
      <c r="L1" s="11" t="s">
        <v>58</v>
      </c>
      <c r="N1" s="10" t="s">
        <v>57</v>
      </c>
      <c r="O1" s="10" t="s">
        <v>59</v>
      </c>
      <c r="P1" s="11" t="s">
        <v>58</v>
      </c>
    </row>
    <row r="2" spans="1:16">
      <c r="A2" s="13">
        <v>201</v>
      </c>
      <c r="B2" s="14" t="s">
        <v>60</v>
      </c>
      <c r="C2" s="14" t="s">
        <v>61</v>
      </c>
      <c r="D2" s="13">
        <v>39</v>
      </c>
      <c r="E2" s="13">
        <v>58</v>
      </c>
      <c r="F2" s="13">
        <v>86</v>
      </c>
      <c r="G2" s="13">
        <v>50</v>
      </c>
      <c r="H2" s="13">
        <v>70</v>
      </c>
      <c r="I2" s="13">
        <f>SUM(D2:H2)</f>
        <v>303</v>
      </c>
      <c r="J2" s="15">
        <f>AVERAGE(D2:H2)</f>
        <v>60.6</v>
      </c>
      <c r="K2" s="16" t="s">
        <v>62</v>
      </c>
      <c r="L2" s="17" t="str">
        <f>LOOKUP(K2,$N$2:$N$5,$P$2:$P$5)</f>
        <v>よくできました</v>
      </c>
      <c r="N2" s="16" t="s">
        <v>63</v>
      </c>
      <c r="O2" s="16" t="s">
        <v>64</v>
      </c>
      <c r="P2" s="17" t="s">
        <v>65</v>
      </c>
    </row>
    <row r="3" spans="1:16">
      <c r="A3" s="13">
        <v>202</v>
      </c>
      <c r="B3" s="14" t="s">
        <v>66</v>
      </c>
      <c r="C3" s="14" t="s">
        <v>61</v>
      </c>
      <c r="D3" s="13">
        <v>40</v>
      </c>
      <c r="E3" s="13">
        <v>29</v>
      </c>
      <c r="F3" s="13">
        <v>50</v>
      </c>
      <c r="G3" s="13">
        <v>28</v>
      </c>
      <c r="H3" s="13">
        <v>30</v>
      </c>
      <c r="I3" s="13">
        <f t="shared" ref="I3:I15" si="0">SUM(D3:H3)</f>
        <v>177</v>
      </c>
      <c r="J3" s="15">
        <f t="shared" ref="J3:J16" si="1">AVERAGE(D3:H3)</f>
        <v>35.4</v>
      </c>
      <c r="K3" s="16" t="s">
        <v>67</v>
      </c>
      <c r="L3" s="17" t="str">
        <f t="shared" ref="L3:L15" si="2">LOOKUP(K3,$N$2:$N$5,$P$2:$P$5)</f>
        <v>がんばりましょう</v>
      </c>
      <c r="N3" s="16" t="s">
        <v>62</v>
      </c>
      <c r="O3" s="16" t="s">
        <v>68</v>
      </c>
      <c r="P3" s="17" t="s">
        <v>69</v>
      </c>
    </row>
    <row r="4" spans="1:16">
      <c r="A4" s="13">
        <v>203</v>
      </c>
      <c r="B4" s="14" t="s">
        <v>70</v>
      </c>
      <c r="C4" s="14" t="s">
        <v>61</v>
      </c>
      <c r="D4" s="13">
        <v>70</v>
      </c>
      <c r="E4" s="13">
        <v>86</v>
      </c>
      <c r="F4" s="13">
        <v>100</v>
      </c>
      <c r="G4" s="13">
        <v>92</v>
      </c>
      <c r="H4" s="13">
        <v>96</v>
      </c>
      <c r="I4" s="13">
        <f t="shared" si="0"/>
        <v>444</v>
      </c>
      <c r="J4" s="15">
        <f t="shared" si="1"/>
        <v>88.8</v>
      </c>
      <c r="K4" s="16" t="s">
        <v>63</v>
      </c>
      <c r="L4" s="17" t="str">
        <f t="shared" si="2"/>
        <v>大変よくできました</v>
      </c>
      <c r="N4" s="16" t="s">
        <v>71</v>
      </c>
      <c r="O4" s="16" t="s">
        <v>72</v>
      </c>
      <c r="P4" s="17" t="s">
        <v>73</v>
      </c>
    </row>
    <row r="5" spans="1:16">
      <c r="A5" s="13">
        <v>204</v>
      </c>
      <c r="B5" s="14" t="s">
        <v>74</v>
      </c>
      <c r="C5" s="14" t="s">
        <v>61</v>
      </c>
      <c r="D5" s="13">
        <v>58</v>
      </c>
      <c r="E5" s="13">
        <v>65</v>
      </c>
      <c r="F5" s="13">
        <v>44</v>
      </c>
      <c r="G5" s="13">
        <v>40</v>
      </c>
      <c r="H5" s="13">
        <v>56</v>
      </c>
      <c r="I5" s="13">
        <f t="shared" si="0"/>
        <v>263</v>
      </c>
      <c r="J5" s="15">
        <f t="shared" si="1"/>
        <v>52.6</v>
      </c>
      <c r="K5" s="18" t="s">
        <v>71</v>
      </c>
      <c r="L5" s="17" t="str">
        <f t="shared" si="2"/>
        <v>あともうひとふんばり</v>
      </c>
      <c r="N5" s="16" t="s">
        <v>75</v>
      </c>
      <c r="O5" s="16" t="s">
        <v>76</v>
      </c>
      <c r="P5" s="17" t="s">
        <v>77</v>
      </c>
    </row>
    <row r="6" spans="1:16">
      <c r="A6" s="13">
        <v>205</v>
      </c>
      <c r="B6" s="14" t="s">
        <v>78</v>
      </c>
      <c r="C6" s="14" t="s">
        <v>61</v>
      </c>
      <c r="D6" s="13">
        <v>88</v>
      </c>
      <c r="E6" s="13">
        <v>98</v>
      </c>
      <c r="F6" s="13">
        <v>75</v>
      </c>
      <c r="G6" s="13">
        <v>68</v>
      </c>
      <c r="H6" s="13">
        <v>50</v>
      </c>
      <c r="I6" s="13">
        <f t="shared" si="0"/>
        <v>379</v>
      </c>
      <c r="J6" s="15">
        <f t="shared" si="1"/>
        <v>75.8</v>
      </c>
      <c r="K6" s="18" t="s">
        <v>62</v>
      </c>
      <c r="L6" s="17" t="str">
        <f t="shared" si="2"/>
        <v>よくできました</v>
      </c>
      <c r="N6" s="19"/>
      <c r="O6" s="19"/>
    </row>
    <row r="7" spans="1:16">
      <c r="A7" s="13">
        <v>206</v>
      </c>
      <c r="B7" s="14" t="s">
        <v>79</v>
      </c>
      <c r="C7" s="14" t="s">
        <v>61</v>
      </c>
      <c r="D7" s="13">
        <v>60</v>
      </c>
      <c r="E7" s="13">
        <v>63</v>
      </c>
      <c r="F7" s="13">
        <v>39</v>
      </c>
      <c r="G7" s="13">
        <v>55</v>
      </c>
      <c r="H7" s="13">
        <v>65</v>
      </c>
      <c r="I7" s="13">
        <f t="shared" si="0"/>
        <v>282</v>
      </c>
      <c r="J7" s="15">
        <f t="shared" si="1"/>
        <v>56.4</v>
      </c>
      <c r="K7" s="18" t="s">
        <v>71</v>
      </c>
      <c r="L7" s="17" t="str">
        <f t="shared" si="2"/>
        <v>あともうひとふんばり</v>
      </c>
    </row>
    <row r="8" spans="1:16">
      <c r="A8" s="13">
        <v>207</v>
      </c>
      <c r="B8" s="14" t="s">
        <v>80</v>
      </c>
      <c r="C8" s="14" t="s">
        <v>61</v>
      </c>
      <c r="D8" s="13">
        <v>98</v>
      </c>
      <c r="E8" s="13">
        <v>96</v>
      </c>
      <c r="F8" s="13">
        <v>78</v>
      </c>
      <c r="G8" s="13">
        <v>88</v>
      </c>
      <c r="H8" s="13">
        <v>82</v>
      </c>
      <c r="I8" s="13">
        <f t="shared" si="0"/>
        <v>442</v>
      </c>
      <c r="J8" s="15">
        <f t="shared" si="1"/>
        <v>88.4</v>
      </c>
      <c r="K8" s="18" t="s">
        <v>63</v>
      </c>
      <c r="L8" s="17" t="str">
        <f t="shared" si="2"/>
        <v>大変よくできました</v>
      </c>
    </row>
    <row r="9" spans="1:16">
      <c r="A9" s="13">
        <v>221</v>
      </c>
      <c r="B9" s="14" t="s">
        <v>81</v>
      </c>
      <c r="C9" s="14" t="s">
        <v>82</v>
      </c>
      <c r="D9" s="13">
        <v>60</v>
      </c>
      <c r="E9" s="13">
        <v>58</v>
      </c>
      <c r="F9" s="13">
        <v>77</v>
      </c>
      <c r="G9" s="13">
        <v>82</v>
      </c>
      <c r="H9" s="13">
        <v>80</v>
      </c>
      <c r="I9" s="13">
        <f t="shared" si="0"/>
        <v>357</v>
      </c>
      <c r="J9" s="15">
        <f t="shared" si="1"/>
        <v>71.400000000000006</v>
      </c>
      <c r="K9" s="18" t="s">
        <v>62</v>
      </c>
      <c r="L9" s="17" t="str">
        <f t="shared" si="2"/>
        <v>よくできました</v>
      </c>
    </row>
    <row r="10" spans="1:16">
      <c r="A10" s="13">
        <v>222</v>
      </c>
      <c r="B10" s="14" t="s">
        <v>83</v>
      </c>
      <c r="C10" s="14" t="s">
        <v>82</v>
      </c>
      <c r="D10" s="13">
        <v>74</v>
      </c>
      <c r="E10" s="13">
        <v>38</v>
      </c>
      <c r="F10" s="13">
        <v>55</v>
      </c>
      <c r="G10" s="13">
        <v>77</v>
      </c>
      <c r="H10" s="13">
        <v>40</v>
      </c>
      <c r="I10" s="13">
        <f t="shared" si="0"/>
        <v>284</v>
      </c>
      <c r="J10" s="15">
        <f t="shared" si="1"/>
        <v>56.8</v>
      </c>
      <c r="K10" s="18" t="s">
        <v>71</v>
      </c>
      <c r="L10" s="17" t="str">
        <f t="shared" si="2"/>
        <v>あともうひとふんばり</v>
      </c>
    </row>
    <row r="11" spans="1:16">
      <c r="A11" s="13">
        <v>223</v>
      </c>
      <c r="B11" s="14" t="s">
        <v>84</v>
      </c>
      <c r="C11" s="20" t="s">
        <v>82</v>
      </c>
      <c r="D11" s="21">
        <v>95</v>
      </c>
      <c r="E11" s="21">
        <v>89</v>
      </c>
      <c r="F11" s="21">
        <v>99</v>
      </c>
      <c r="G11" s="21">
        <v>90</v>
      </c>
      <c r="H11" s="21">
        <v>98</v>
      </c>
      <c r="I11" s="21">
        <f t="shared" si="0"/>
        <v>471</v>
      </c>
      <c r="J11" s="22">
        <f t="shared" si="1"/>
        <v>94.2</v>
      </c>
      <c r="K11" s="23" t="s">
        <v>63</v>
      </c>
      <c r="L11" s="17" t="str">
        <f t="shared" si="2"/>
        <v>大変よくできました</v>
      </c>
    </row>
    <row r="12" spans="1:16">
      <c r="A12" s="13">
        <v>224</v>
      </c>
      <c r="B12" s="14" t="s">
        <v>85</v>
      </c>
      <c r="C12" s="14" t="s">
        <v>82</v>
      </c>
      <c r="D12" s="13">
        <v>78</v>
      </c>
      <c r="E12" s="13">
        <v>45</v>
      </c>
      <c r="F12" s="13">
        <v>66</v>
      </c>
      <c r="G12" s="13">
        <v>62</v>
      </c>
      <c r="H12" s="13">
        <v>48</v>
      </c>
      <c r="I12" s="13">
        <f t="shared" si="0"/>
        <v>299</v>
      </c>
      <c r="J12" s="15">
        <f t="shared" si="1"/>
        <v>59.8</v>
      </c>
      <c r="K12" s="18" t="s">
        <v>71</v>
      </c>
      <c r="L12" s="17" t="str">
        <f t="shared" si="2"/>
        <v>あともうひとふんばり</v>
      </c>
    </row>
    <row r="13" spans="1:16">
      <c r="A13" s="13">
        <v>225</v>
      </c>
      <c r="B13" s="14" t="s">
        <v>86</v>
      </c>
      <c r="C13" s="14" t="s">
        <v>82</v>
      </c>
      <c r="D13" s="13">
        <v>45</v>
      </c>
      <c r="E13" s="13">
        <v>80</v>
      </c>
      <c r="F13" s="13">
        <v>48</v>
      </c>
      <c r="G13" s="13">
        <v>52</v>
      </c>
      <c r="H13" s="13">
        <v>60</v>
      </c>
      <c r="I13" s="13">
        <f t="shared" si="0"/>
        <v>285</v>
      </c>
      <c r="J13" s="15">
        <f t="shared" si="1"/>
        <v>57</v>
      </c>
      <c r="K13" s="18" t="s">
        <v>71</v>
      </c>
      <c r="L13" s="17" t="str">
        <f t="shared" si="2"/>
        <v>あともうひとふんばり</v>
      </c>
    </row>
    <row r="14" spans="1:16">
      <c r="A14" s="13">
        <v>226</v>
      </c>
      <c r="B14" s="14" t="s">
        <v>87</v>
      </c>
      <c r="C14" s="14" t="s">
        <v>82</v>
      </c>
      <c r="D14" s="13">
        <v>90</v>
      </c>
      <c r="E14" s="13">
        <v>82</v>
      </c>
      <c r="F14" s="13">
        <v>68</v>
      </c>
      <c r="G14" s="13">
        <v>95</v>
      </c>
      <c r="H14" s="13">
        <v>92</v>
      </c>
      <c r="I14" s="13">
        <f t="shared" si="0"/>
        <v>427</v>
      </c>
      <c r="J14" s="15">
        <f t="shared" si="1"/>
        <v>85.4</v>
      </c>
      <c r="K14" s="18" t="s">
        <v>63</v>
      </c>
      <c r="L14" s="17" t="str">
        <f t="shared" si="2"/>
        <v>大変よくできました</v>
      </c>
    </row>
    <row r="15" spans="1:16">
      <c r="A15" s="13">
        <v>227</v>
      </c>
      <c r="B15" s="14" t="s">
        <v>88</v>
      </c>
      <c r="C15" s="14" t="s">
        <v>82</v>
      </c>
      <c r="D15" s="13">
        <v>48</v>
      </c>
      <c r="E15" s="13">
        <v>77</v>
      </c>
      <c r="F15" s="13">
        <v>42</v>
      </c>
      <c r="G15" s="13">
        <v>50</v>
      </c>
      <c r="H15" s="13">
        <v>78</v>
      </c>
      <c r="I15" s="13">
        <f t="shared" si="0"/>
        <v>295</v>
      </c>
      <c r="J15" s="15">
        <f t="shared" si="1"/>
        <v>59</v>
      </c>
      <c r="K15" s="18" t="s">
        <v>71</v>
      </c>
      <c r="L15" s="17" t="str">
        <f t="shared" si="2"/>
        <v>あともうひとふんばり</v>
      </c>
    </row>
    <row r="16" spans="1:16">
      <c r="A16" s="16" t="s">
        <v>89</v>
      </c>
      <c r="B16" s="16"/>
      <c r="C16" s="16"/>
      <c r="D16" s="15">
        <f t="shared" ref="D16:I16" si="3">AVERAGE(D2:D15)</f>
        <v>67.357142857142861</v>
      </c>
      <c r="E16" s="15">
        <f t="shared" si="3"/>
        <v>68.857142857142861</v>
      </c>
      <c r="F16" s="15">
        <f t="shared" si="3"/>
        <v>66.214285714285708</v>
      </c>
      <c r="G16" s="15">
        <f t="shared" si="3"/>
        <v>66.357142857142861</v>
      </c>
      <c r="H16" s="15">
        <f t="shared" si="3"/>
        <v>67.5</v>
      </c>
      <c r="I16" s="15">
        <f t="shared" si="3"/>
        <v>336.28571428571428</v>
      </c>
      <c r="J16" s="15">
        <f t="shared" si="1"/>
        <v>67.257142857142867</v>
      </c>
      <c r="K16" s="24"/>
      <c r="L16" s="17"/>
    </row>
    <row r="17" spans="1:12">
      <c r="A17" s="16" t="s">
        <v>90</v>
      </c>
      <c r="B17" s="16"/>
      <c r="C17" s="16"/>
      <c r="D17" s="13"/>
      <c r="E17" s="13"/>
      <c r="F17" s="13"/>
      <c r="G17" s="13"/>
      <c r="H17" s="13"/>
      <c r="I17" s="13"/>
      <c r="J17" s="13"/>
      <c r="K17" s="18"/>
      <c r="L17" s="17"/>
    </row>
    <row r="18" spans="1:12">
      <c r="A18" s="16" t="s">
        <v>91</v>
      </c>
      <c r="B18" s="16"/>
      <c r="C18" s="16"/>
      <c r="D18" s="13"/>
      <c r="E18" s="13"/>
      <c r="F18" s="13"/>
      <c r="G18" s="13"/>
      <c r="H18" s="13"/>
      <c r="I18" s="13"/>
      <c r="J18" s="13"/>
      <c r="K18" s="18"/>
      <c r="L18" s="17"/>
    </row>
    <row r="19" spans="1:12">
      <c r="A19" s="16" t="s">
        <v>92</v>
      </c>
      <c r="B19" s="16"/>
      <c r="C19" s="16"/>
      <c r="D19" s="13"/>
      <c r="E19" s="13"/>
      <c r="F19" s="13"/>
      <c r="G19" s="13"/>
      <c r="H19" s="13"/>
      <c r="I19" s="13"/>
      <c r="J19" s="13"/>
      <c r="K19" s="18"/>
      <c r="L19" s="17"/>
    </row>
    <row r="20" spans="1:12">
      <c r="A20" s="16" t="s">
        <v>93</v>
      </c>
      <c r="B20" s="16"/>
      <c r="C20" s="16"/>
      <c r="D20" s="13"/>
      <c r="E20" s="13"/>
      <c r="F20" s="13"/>
      <c r="G20" s="13"/>
      <c r="H20" s="13"/>
      <c r="I20" s="13"/>
      <c r="J20" s="13"/>
      <c r="K20" s="18"/>
      <c r="L20" s="17"/>
    </row>
    <row r="21" spans="1:12">
      <c r="A21" s="16" t="s">
        <v>94</v>
      </c>
      <c r="B21" s="16"/>
      <c r="C21" s="16"/>
      <c r="D21" s="13"/>
      <c r="E21" s="13"/>
      <c r="F21" s="13"/>
      <c r="G21" s="13"/>
      <c r="H21" s="13"/>
      <c r="I21" s="13"/>
      <c r="J21" s="13"/>
      <c r="K21" s="18"/>
      <c r="L21" s="17"/>
    </row>
  </sheetData>
  <phoneticPr fontId="3"/>
  <pageMargins left="0.75" right="0.75" top="1" bottom="1" header="0.51200000000000001" footer="0.51200000000000001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BD457-8416-5D45-B0E2-225C0BF6ADBA}">
  <dimension ref="A1:E13"/>
  <sheetViews>
    <sheetView workbookViewId="0">
      <selection activeCell="B13" sqref="B13"/>
    </sheetView>
  </sheetViews>
  <sheetFormatPr baseColWidth="10" defaultColWidth="13.28515625" defaultRowHeight="20"/>
  <cols>
    <col min="1" max="1" width="14.85546875" style="25" bestFit="1" customWidth="1"/>
    <col min="2" max="16384" width="13.28515625" style="25"/>
  </cols>
  <sheetData>
    <row r="1" spans="1:5" ht="31">
      <c r="A1" s="31" t="s">
        <v>95</v>
      </c>
      <c r="B1" s="31"/>
      <c r="C1" s="31"/>
      <c r="D1" s="31"/>
      <c r="E1" s="31"/>
    </row>
    <row r="2" spans="1:5">
      <c r="A2" s="26" t="s">
        <v>96</v>
      </c>
      <c r="B2" s="26" t="s">
        <v>97</v>
      </c>
      <c r="C2" s="26" t="s">
        <v>98</v>
      </c>
      <c r="D2" s="26" t="s">
        <v>99</v>
      </c>
      <c r="E2" s="26" t="s">
        <v>100</v>
      </c>
    </row>
    <row r="3" spans="1:5">
      <c r="A3" s="26" t="s">
        <v>101</v>
      </c>
      <c r="B3" s="25" t="s">
        <v>2</v>
      </c>
      <c r="C3" s="25" t="s">
        <v>2</v>
      </c>
      <c r="D3" s="25" t="s">
        <v>2</v>
      </c>
      <c r="E3" s="25" t="s">
        <v>102</v>
      </c>
    </row>
    <row r="4" spans="1:5">
      <c r="A4" s="26" t="s">
        <v>103</v>
      </c>
      <c r="B4" s="25" t="s">
        <v>2</v>
      </c>
      <c r="C4" s="25" t="s">
        <v>2</v>
      </c>
      <c r="D4" s="25" t="s">
        <v>102</v>
      </c>
      <c r="E4" s="25" t="s">
        <v>102</v>
      </c>
    </row>
    <row r="5" spans="1:5">
      <c r="A5" s="26" t="s">
        <v>104</v>
      </c>
      <c r="B5" s="25" t="s">
        <v>2</v>
      </c>
      <c r="C5" s="25" t="s">
        <v>2</v>
      </c>
      <c r="D5" s="25" t="s">
        <v>102</v>
      </c>
      <c r="E5" s="25" t="s">
        <v>102</v>
      </c>
    </row>
    <row r="6" spans="1:5">
      <c r="A6" s="26" t="s">
        <v>105</v>
      </c>
      <c r="B6" s="25" t="s">
        <v>102</v>
      </c>
      <c r="C6" s="25" t="s">
        <v>102</v>
      </c>
      <c r="D6" s="25" t="s">
        <v>102</v>
      </c>
      <c r="E6" s="25" t="s">
        <v>102</v>
      </c>
    </row>
    <row r="7" spans="1:5">
      <c r="A7" s="26" t="s">
        <v>106</v>
      </c>
      <c r="B7" s="25" t="s">
        <v>102</v>
      </c>
      <c r="C7" s="25" t="s">
        <v>102</v>
      </c>
      <c r="D7" s="25" t="s">
        <v>102</v>
      </c>
      <c r="E7" s="25" t="s">
        <v>1</v>
      </c>
    </row>
    <row r="8" spans="1:5">
      <c r="A8" s="26" t="s">
        <v>107</v>
      </c>
      <c r="B8" s="25" t="s">
        <v>102</v>
      </c>
      <c r="C8" s="25" t="s">
        <v>102</v>
      </c>
      <c r="D8" s="25" t="s">
        <v>1</v>
      </c>
      <c r="E8" s="25" t="s">
        <v>1</v>
      </c>
    </row>
    <row r="9" spans="1:5">
      <c r="A9" s="26" t="s">
        <v>108</v>
      </c>
      <c r="B9" s="25" t="s">
        <v>102</v>
      </c>
      <c r="C9" s="25" t="s">
        <v>102</v>
      </c>
      <c r="D9" s="25" t="s">
        <v>1</v>
      </c>
      <c r="E9" s="25" t="s">
        <v>1</v>
      </c>
    </row>
    <row r="11" spans="1:5">
      <c r="A11" s="27" t="s">
        <v>96</v>
      </c>
      <c r="B11" s="25" t="s">
        <v>109</v>
      </c>
    </row>
    <row r="12" spans="1:5">
      <c r="A12" s="27" t="s">
        <v>110</v>
      </c>
      <c r="B12" s="25" t="s">
        <v>111</v>
      </c>
    </row>
    <row r="13" spans="1:5">
      <c r="A13" s="27" t="s">
        <v>112</v>
      </c>
    </row>
  </sheetData>
  <mergeCells count="1">
    <mergeCell ref="A1:E1"/>
  </mergeCells>
  <phoneticPr fontId="3"/>
  <dataValidations count="2">
    <dataValidation type="list" allowBlank="1" showInputMessage="1" showErrorMessage="1" sqref="B12" xr:uid="{0C42C446-4937-2441-A8A6-CC9981239356}">
      <formula1>$B$2:$E$2</formula1>
    </dataValidation>
    <dataValidation type="list" allowBlank="1" showInputMessage="1" showErrorMessage="1" sqref="B11" xr:uid="{02189A05-1618-834E-BF56-52E5AF16FA4A}">
      <formula1>$A$3:$A$9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6661F-6CA5-2940-AD38-CEDD24AA0CCF}">
  <dimension ref="A1:D13"/>
  <sheetViews>
    <sheetView workbookViewId="0">
      <selection activeCell="C13" sqref="C13"/>
    </sheetView>
  </sheetViews>
  <sheetFormatPr baseColWidth="10" defaultRowHeight="20"/>
  <cols>
    <col min="2" max="2" width="5.140625" bestFit="1" customWidth="1"/>
  </cols>
  <sheetData>
    <row r="1" spans="1:4">
      <c r="A1" s="29" t="s">
        <v>113</v>
      </c>
      <c r="B1" s="29" t="s">
        <v>114</v>
      </c>
      <c r="C1" s="29" t="s">
        <v>115</v>
      </c>
      <c r="D1" s="29" t="s">
        <v>116</v>
      </c>
    </row>
    <row r="2" spans="1:4">
      <c r="A2" s="1">
        <v>44105</v>
      </c>
      <c r="B2" t="str">
        <f>TEXT(A2,"aaa")</f>
        <v>木</v>
      </c>
      <c r="C2" s="30">
        <v>99800</v>
      </c>
      <c r="D2">
        <f>WEEKDAY(A2,2)</f>
        <v>4</v>
      </c>
    </row>
    <row r="3" spans="1:4">
      <c r="A3" s="1">
        <v>44106</v>
      </c>
      <c r="B3" t="str">
        <f t="shared" ref="B3:B11" si="0">TEXT(A3,"aaa")</f>
        <v>金</v>
      </c>
      <c r="C3" s="30">
        <v>100120</v>
      </c>
      <c r="D3">
        <f t="shared" ref="D3:D10" si="1">WEEKDAY(A3,2)</f>
        <v>5</v>
      </c>
    </row>
    <row r="4" spans="1:4">
      <c r="A4" s="1">
        <v>44107</v>
      </c>
      <c r="B4" t="str">
        <f t="shared" si="0"/>
        <v>土</v>
      </c>
      <c r="C4" s="30">
        <v>123100</v>
      </c>
      <c r="D4">
        <f t="shared" si="1"/>
        <v>6</v>
      </c>
    </row>
    <row r="5" spans="1:4">
      <c r="A5" s="1">
        <v>44108</v>
      </c>
      <c r="B5" t="str">
        <f t="shared" si="0"/>
        <v>日</v>
      </c>
      <c r="C5" s="30">
        <v>151000</v>
      </c>
      <c r="D5">
        <f t="shared" si="1"/>
        <v>7</v>
      </c>
    </row>
    <row r="6" spans="1:4">
      <c r="A6" s="1">
        <v>44109</v>
      </c>
      <c r="B6" t="str">
        <f t="shared" si="0"/>
        <v>月</v>
      </c>
      <c r="C6" s="30">
        <v>99280</v>
      </c>
      <c r="D6">
        <f t="shared" si="1"/>
        <v>1</v>
      </c>
    </row>
    <row r="7" spans="1:4">
      <c r="A7" s="1">
        <v>44110</v>
      </c>
      <c r="B7" t="str">
        <f t="shared" si="0"/>
        <v>火</v>
      </c>
      <c r="C7" s="30">
        <v>85490</v>
      </c>
      <c r="D7">
        <f t="shared" si="1"/>
        <v>2</v>
      </c>
    </row>
    <row r="8" spans="1:4">
      <c r="A8" s="1">
        <v>44111</v>
      </c>
      <c r="B8" t="str">
        <f t="shared" si="0"/>
        <v>水</v>
      </c>
      <c r="C8" s="30">
        <v>97800</v>
      </c>
      <c r="D8">
        <f t="shared" si="1"/>
        <v>3</v>
      </c>
    </row>
    <row r="9" spans="1:4">
      <c r="A9" s="1">
        <v>44112</v>
      </c>
      <c r="B9" t="str">
        <f t="shared" si="0"/>
        <v>木</v>
      </c>
      <c r="C9" s="30">
        <v>99800</v>
      </c>
      <c r="D9">
        <f t="shared" si="1"/>
        <v>4</v>
      </c>
    </row>
    <row r="10" spans="1:4">
      <c r="A10" s="1">
        <v>44113</v>
      </c>
      <c r="B10" t="str">
        <f t="shared" si="0"/>
        <v>金</v>
      </c>
      <c r="C10" s="30">
        <v>100200</v>
      </c>
      <c r="D10">
        <f t="shared" si="1"/>
        <v>5</v>
      </c>
    </row>
    <row r="11" spans="1:4">
      <c r="A11" s="1">
        <v>44114</v>
      </c>
      <c r="B11" t="str">
        <f t="shared" si="0"/>
        <v>土</v>
      </c>
      <c r="C11" s="30">
        <v>140000</v>
      </c>
      <c r="D11">
        <f>WEEKDAY(A11,2)</f>
        <v>6</v>
      </c>
    </row>
    <row r="13" spans="1:4">
      <c r="A13" s="28" t="s">
        <v>117</v>
      </c>
      <c r="B13" s="28"/>
      <c r="C13">
        <f>SUMIF(D2:D11,"&gt;=6",C2:C11)</f>
        <v>414100</v>
      </c>
    </row>
  </sheetData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CA9EA-8F30-3B4A-A6A5-BAD7F4142807}">
  <dimension ref="A1:F33"/>
  <sheetViews>
    <sheetView tabSelected="1" workbookViewId="0">
      <selection activeCell="F1" sqref="F1"/>
    </sheetView>
  </sheetViews>
  <sheetFormatPr baseColWidth="10" defaultRowHeight="20"/>
  <cols>
    <col min="1" max="1" width="9.28515625" customWidth="1"/>
    <col min="2" max="2" width="5.140625" bestFit="1" customWidth="1"/>
  </cols>
  <sheetData>
    <row r="1" spans="1:6" ht="31">
      <c r="A1" s="32" t="s">
        <v>125</v>
      </c>
      <c r="E1" t="s">
        <v>122</v>
      </c>
      <c r="F1">
        <f>NETWORKDAYS(A3,A30,祝日一覧!A3:A18)</f>
        <v>18</v>
      </c>
    </row>
    <row r="2" spans="1:6">
      <c r="A2" s="29" t="s">
        <v>113</v>
      </c>
      <c r="B2" s="29" t="s">
        <v>114</v>
      </c>
      <c r="C2" s="29" t="s">
        <v>118</v>
      </c>
      <c r="D2" s="29" t="s">
        <v>119</v>
      </c>
      <c r="E2" s="29" t="s">
        <v>120</v>
      </c>
      <c r="F2" s="29" t="s">
        <v>121</v>
      </c>
    </row>
    <row r="3" spans="1:6">
      <c r="A3" s="1">
        <v>44228</v>
      </c>
      <c r="B3" s="33" t="str">
        <f>TEXT(A3,"aaa")</f>
        <v>月</v>
      </c>
      <c r="C3" s="34">
        <v>0.375</v>
      </c>
    </row>
    <row r="4" spans="1:6">
      <c r="A4" s="1">
        <v>44229</v>
      </c>
      <c r="B4" s="33" t="str">
        <f t="shared" ref="B4:B33" si="0">TEXT(A4,"aaa")</f>
        <v>火</v>
      </c>
      <c r="C4" s="34">
        <v>0.375</v>
      </c>
    </row>
    <row r="5" spans="1:6">
      <c r="A5" s="1">
        <v>44230</v>
      </c>
      <c r="B5" s="33" t="str">
        <f t="shared" si="0"/>
        <v>水</v>
      </c>
      <c r="C5" s="34">
        <v>0.375</v>
      </c>
    </row>
    <row r="6" spans="1:6">
      <c r="A6" s="1">
        <v>44231</v>
      </c>
      <c r="B6" s="33" t="str">
        <f t="shared" si="0"/>
        <v>木</v>
      </c>
    </row>
    <row r="7" spans="1:6">
      <c r="A7" s="1">
        <v>44232</v>
      </c>
      <c r="B7" s="33" t="str">
        <f t="shared" si="0"/>
        <v>金</v>
      </c>
    </row>
    <row r="8" spans="1:6">
      <c r="A8" s="1">
        <v>44233</v>
      </c>
      <c r="B8" s="33" t="str">
        <f t="shared" si="0"/>
        <v>土</v>
      </c>
    </row>
    <row r="9" spans="1:6">
      <c r="A9" s="1">
        <v>44234</v>
      </c>
      <c r="B9" s="33" t="str">
        <f t="shared" si="0"/>
        <v>日</v>
      </c>
    </row>
    <row r="10" spans="1:6">
      <c r="A10" s="1">
        <v>44235</v>
      </c>
      <c r="B10" s="33" t="str">
        <f t="shared" si="0"/>
        <v>月</v>
      </c>
    </row>
    <row r="11" spans="1:6">
      <c r="A11" s="1">
        <v>44236</v>
      </c>
      <c r="B11" s="33" t="str">
        <f t="shared" si="0"/>
        <v>火</v>
      </c>
    </row>
    <row r="12" spans="1:6">
      <c r="A12" s="1">
        <v>44237</v>
      </c>
      <c r="B12" s="33" t="str">
        <f t="shared" si="0"/>
        <v>水</v>
      </c>
    </row>
    <row r="13" spans="1:6">
      <c r="A13" s="1">
        <v>44238</v>
      </c>
      <c r="B13" s="33" t="str">
        <f t="shared" si="0"/>
        <v>木</v>
      </c>
    </row>
    <row r="14" spans="1:6">
      <c r="A14" s="1">
        <v>44239</v>
      </c>
      <c r="B14" s="33" t="str">
        <f t="shared" si="0"/>
        <v>金</v>
      </c>
    </row>
    <row r="15" spans="1:6">
      <c r="A15" s="1">
        <v>44240</v>
      </c>
      <c r="B15" s="33" t="str">
        <f t="shared" si="0"/>
        <v>土</v>
      </c>
    </row>
    <row r="16" spans="1:6">
      <c r="A16" s="1">
        <v>44241</v>
      </c>
      <c r="B16" s="33" t="str">
        <f t="shared" si="0"/>
        <v>日</v>
      </c>
    </row>
    <row r="17" spans="1:2">
      <c r="A17" s="1">
        <v>44242</v>
      </c>
      <c r="B17" s="33" t="str">
        <f t="shared" si="0"/>
        <v>月</v>
      </c>
    </row>
    <row r="18" spans="1:2">
      <c r="A18" s="1">
        <v>44243</v>
      </c>
      <c r="B18" s="33" t="str">
        <f t="shared" si="0"/>
        <v>火</v>
      </c>
    </row>
    <row r="19" spans="1:2">
      <c r="A19" s="1">
        <v>44244</v>
      </c>
      <c r="B19" s="33" t="str">
        <f t="shared" si="0"/>
        <v>水</v>
      </c>
    </row>
    <row r="20" spans="1:2">
      <c r="A20" s="1">
        <v>44245</v>
      </c>
      <c r="B20" s="33" t="str">
        <f t="shared" si="0"/>
        <v>木</v>
      </c>
    </row>
    <row r="21" spans="1:2">
      <c r="A21" s="1">
        <v>44246</v>
      </c>
      <c r="B21" s="33" t="str">
        <f t="shared" si="0"/>
        <v>金</v>
      </c>
    </row>
    <row r="22" spans="1:2">
      <c r="A22" s="1">
        <v>44247</v>
      </c>
      <c r="B22" s="33" t="str">
        <f t="shared" si="0"/>
        <v>土</v>
      </c>
    </row>
    <row r="23" spans="1:2">
      <c r="A23" s="1">
        <v>44248</v>
      </c>
      <c r="B23" s="33" t="str">
        <f t="shared" si="0"/>
        <v>日</v>
      </c>
    </row>
    <row r="24" spans="1:2">
      <c r="A24" s="1">
        <v>44249</v>
      </c>
      <c r="B24" s="33" t="str">
        <f t="shared" si="0"/>
        <v>月</v>
      </c>
    </row>
    <row r="25" spans="1:2">
      <c r="A25" s="1">
        <v>44250</v>
      </c>
      <c r="B25" s="33" t="str">
        <f t="shared" si="0"/>
        <v>火</v>
      </c>
    </row>
    <row r="26" spans="1:2">
      <c r="A26" s="1">
        <v>44251</v>
      </c>
      <c r="B26" s="33" t="str">
        <f t="shared" si="0"/>
        <v>水</v>
      </c>
    </row>
    <row r="27" spans="1:2">
      <c r="A27" s="1">
        <v>44252</v>
      </c>
      <c r="B27" s="33" t="str">
        <f t="shared" si="0"/>
        <v>木</v>
      </c>
    </row>
    <row r="28" spans="1:2">
      <c r="A28" s="1">
        <v>44253</v>
      </c>
      <c r="B28" s="33" t="str">
        <f t="shared" si="0"/>
        <v>金</v>
      </c>
    </row>
    <row r="29" spans="1:2">
      <c r="A29" s="1">
        <v>44254</v>
      </c>
      <c r="B29" s="33" t="str">
        <f t="shared" si="0"/>
        <v>土</v>
      </c>
    </row>
    <row r="30" spans="1:2">
      <c r="A30" s="1">
        <v>44255</v>
      </c>
      <c r="B30" s="33" t="str">
        <f t="shared" si="0"/>
        <v>日</v>
      </c>
    </row>
    <row r="31" spans="1:2">
      <c r="A31" s="1"/>
      <c r="B31" s="33"/>
    </row>
    <row r="32" spans="1:2">
      <c r="A32" s="1"/>
      <c r="B32" s="33"/>
    </row>
    <row r="33" spans="1:2">
      <c r="A33" s="1"/>
      <c r="B33" s="33"/>
    </row>
  </sheetData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0A0A1-BE3B-724F-984B-E8CF2F3FC135}">
  <dimension ref="A1:C18"/>
  <sheetViews>
    <sheetView workbookViewId="0">
      <selection activeCell="B13" sqref="B13"/>
    </sheetView>
  </sheetViews>
  <sheetFormatPr baseColWidth="10" defaultRowHeight="20"/>
  <cols>
    <col min="1" max="1" width="8.85546875" bestFit="1" customWidth="1"/>
    <col min="2" max="2" width="12" bestFit="1" customWidth="1"/>
    <col min="3" max="3" width="68.5703125" bestFit="1" customWidth="1"/>
  </cols>
  <sheetData>
    <row r="1" spans="1:3">
      <c r="A1" s="2">
        <v>2021</v>
      </c>
      <c r="B1" t="s">
        <v>123</v>
      </c>
    </row>
    <row r="2" spans="1:3">
      <c r="A2" s="35" t="s">
        <v>113</v>
      </c>
      <c r="B2" s="35" t="s">
        <v>124</v>
      </c>
      <c r="C2" s="36" t="s">
        <v>158</v>
      </c>
    </row>
    <row r="3" spans="1:3">
      <c r="A3" s="37">
        <f>DATE(A1,1,1)</f>
        <v>44197</v>
      </c>
      <c r="B3" t="s">
        <v>126</v>
      </c>
      <c r="C3" t="s">
        <v>141</v>
      </c>
    </row>
    <row r="4" spans="1:3">
      <c r="A4" s="37">
        <f>DATE(A1,1,14-WEEKDAY(DATE(A1,1,0),3))</f>
        <v>44207</v>
      </c>
      <c r="B4" t="s">
        <v>127</v>
      </c>
      <c r="C4" t="s">
        <v>142</v>
      </c>
    </row>
    <row r="5" spans="1:3">
      <c r="A5" s="37">
        <f>DATE(A1,2,11)</f>
        <v>44238</v>
      </c>
      <c r="B5" t="s">
        <v>144</v>
      </c>
      <c r="C5" t="s">
        <v>143</v>
      </c>
    </row>
    <row r="6" spans="1:3">
      <c r="A6" s="37">
        <f>DATE(A1,2,23)</f>
        <v>44250</v>
      </c>
      <c r="B6" t="s">
        <v>128</v>
      </c>
      <c r="C6" t="s">
        <v>145</v>
      </c>
    </row>
    <row r="7" spans="1:3">
      <c r="A7" s="37">
        <f>DATE(A1,3,INT(20.8431+0.242194*(A1-1980)-INT((A1-1980)/4)))</f>
        <v>44275</v>
      </c>
      <c r="B7" t="s">
        <v>129</v>
      </c>
      <c r="C7" t="s">
        <v>146</v>
      </c>
    </row>
    <row r="8" spans="1:3">
      <c r="A8" s="37">
        <f>DATE(A1,4,29)</f>
        <v>44315</v>
      </c>
      <c r="B8" t="s">
        <v>130</v>
      </c>
      <c r="C8" t="s">
        <v>147</v>
      </c>
    </row>
    <row r="9" spans="1:3">
      <c r="A9" s="37">
        <f>DATE(A1,5,3)</f>
        <v>44319</v>
      </c>
      <c r="B9" t="s">
        <v>131</v>
      </c>
      <c r="C9" t="s">
        <v>148</v>
      </c>
    </row>
    <row r="10" spans="1:3">
      <c r="A10" s="37">
        <f>DATE(A1,5,4)</f>
        <v>44320</v>
      </c>
      <c r="B10" t="s">
        <v>132</v>
      </c>
      <c r="C10" t="s">
        <v>149</v>
      </c>
    </row>
    <row r="11" spans="1:3">
      <c r="A11" s="37">
        <f>DATE(A1,5,5)</f>
        <v>44321</v>
      </c>
      <c r="B11" t="s">
        <v>133</v>
      </c>
      <c r="C11" t="s">
        <v>150</v>
      </c>
    </row>
    <row r="12" spans="1:3">
      <c r="A12" s="37">
        <f>DATE(A1,7,21-WEEKDAY(DATE(A1,7,0),3))</f>
        <v>44396</v>
      </c>
      <c r="B12" t="s">
        <v>134</v>
      </c>
      <c r="C12" t="s">
        <v>151</v>
      </c>
    </row>
    <row r="13" spans="1:3">
      <c r="A13" s="37">
        <f>DATE(A1,8,11)</f>
        <v>44419</v>
      </c>
      <c r="B13" t="s">
        <v>135</v>
      </c>
      <c r="C13" t="s">
        <v>152</v>
      </c>
    </row>
    <row r="14" spans="1:3">
      <c r="A14" s="37">
        <f>DATE(A1,9,21-WEEKDAY(DATE(A1,9,0),3))</f>
        <v>44459</v>
      </c>
      <c r="B14" t="s">
        <v>136</v>
      </c>
      <c r="C14" t="s">
        <v>153</v>
      </c>
    </row>
    <row r="15" spans="1:3">
      <c r="A15" s="37">
        <f>DATE(A1,9,INT(23.2488+0.242194*(A1-1980)-INT((A1-1980)/4)))</f>
        <v>44462</v>
      </c>
      <c r="B15" t="s">
        <v>137</v>
      </c>
      <c r="C15" t="s">
        <v>154</v>
      </c>
    </row>
    <row r="16" spans="1:3">
      <c r="A16" s="37">
        <f>DATE(A1,10,14-WEEKDAY(DATE(A1,10,0),3))</f>
        <v>44480</v>
      </c>
      <c r="B16" t="s">
        <v>138</v>
      </c>
      <c r="C16" t="s">
        <v>155</v>
      </c>
    </row>
    <row r="17" spans="1:3">
      <c r="A17" s="37">
        <f>DATE(A1,11,3)</f>
        <v>44503</v>
      </c>
      <c r="B17" t="s">
        <v>139</v>
      </c>
      <c r="C17" t="s">
        <v>156</v>
      </c>
    </row>
    <row r="18" spans="1:3">
      <c r="A18" s="37">
        <f>DATE(A1,11,23)</f>
        <v>44523</v>
      </c>
      <c r="B18" t="s">
        <v>140</v>
      </c>
      <c r="C18" t="s">
        <v>157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COUNTIF</vt:lpstr>
      <vt:lpstr>MAXIFS</vt:lpstr>
      <vt:lpstr>MINIFS</vt:lpstr>
      <vt:lpstr>HLOOKUP</vt:lpstr>
      <vt:lpstr>LOOKUP</vt:lpstr>
      <vt:lpstr>縦横検索</vt:lpstr>
      <vt:lpstr>WEEKDAY</vt:lpstr>
      <vt:lpstr>NETWORKDAYS</vt:lpstr>
      <vt:lpstr>祝日一覧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Yoshie Kohama</dc:creator>
  <cp:lastModifiedBy>Yoshie Kohama</cp:lastModifiedBy>
  <dcterms:created xsi:type="dcterms:W3CDTF">2020-10-09T02:23:04Z</dcterms:created>
  <dcterms:modified xsi:type="dcterms:W3CDTF">2020-10-21T06:35:04Z</dcterms:modified>
</cp:coreProperties>
</file>